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5755\Dropbox\5Students\phd\JANA\ADWorldConf2019\"/>
    </mc:Choice>
  </mc:AlternateContent>
  <bookViews>
    <workbookView xWindow="0" yWindow="0" windowWidth="20496" windowHeight="8076" activeTab="2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Hlk522024676" localSheetId="0">Sheet1!$A$26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5" i="3" l="1"/>
  <c r="G6" i="3"/>
  <c r="G7" i="3"/>
  <c r="G8" i="3"/>
  <c r="G5" i="3"/>
  <c r="E6" i="3"/>
  <c r="E7" i="3"/>
  <c r="E8" i="3"/>
  <c r="E5" i="3"/>
  <c r="D6" i="3"/>
  <c r="D7" i="3"/>
  <c r="D8" i="3"/>
  <c r="D5" i="3"/>
  <c r="G46" i="1"/>
  <c r="G39" i="1"/>
  <c r="G40" i="1"/>
  <c r="G41" i="1"/>
  <c r="G38" i="1"/>
  <c r="G37" i="1"/>
  <c r="F37" i="1"/>
  <c r="E39" i="1"/>
  <c r="E40" i="1"/>
  <c r="E41" i="1"/>
  <c r="E38" i="1"/>
  <c r="D39" i="1"/>
  <c r="D40" i="1"/>
  <c r="D41" i="1"/>
  <c r="D38" i="1"/>
  <c r="D37" i="1"/>
  <c r="H29" i="2"/>
  <c r="H28" i="2"/>
  <c r="H18" i="2"/>
  <c r="H13" i="2"/>
  <c r="I12" i="2"/>
  <c r="H12" i="2"/>
  <c r="G5" i="2"/>
  <c r="G14" i="2"/>
  <c r="G13" i="2"/>
  <c r="G6" i="2"/>
  <c r="G7" i="2"/>
  <c r="G8" i="2"/>
  <c r="E6" i="2"/>
  <c r="E7" i="2"/>
  <c r="E8" i="2"/>
  <c r="E5" i="2"/>
  <c r="D6" i="2"/>
  <c r="D7" i="2"/>
  <c r="D8" i="2"/>
  <c r="D5" i="2"/>
  <c r="E4" i="2"/>
  <c r="F4" i="2"/>
  <c r="G4" i="2"/>
  <c r="L14" i="3" l="1"/>
  <c r="L15" i="3"/>
  <c r="L16" i="3"/>
  <c r="L13" i="3"/>
  <c r="K14" i="3"/>
  <c r="K15" i="3"/>
  <c r="K16" i="3"/>
  <c r="K13" i="3"/>
  <c r="I16" i="3"/>
  <c r="I15" i="3"/>
  <c r="I14" i="3"/>
  <c r="I13" i="3"/>
  <c r="I12" i="3"/>
  <c r="J16" i="3"/>
  <c r="J15" i="3"/>
  <c r="J14" i="3"/>
  <c r="J13" i="3"/>
  <c r="H13" i="3"/>
  <c r="K12" i="3"/>
  <c r="H12" i="3" l="1"/>
  <c r="I29" i="3"/>
  <c r="H29" i="3"/>
  <c r="I28" i="3"/>
  <c r="H28" i="3"/>
  <c r="H62" i="1"/>
  <c r="H61" i="1"/>
  <c r="J28" i="2"/>
  <c r="J29" i="2"/>
  <c r="H45" i="1" l="1"/>
  <c r="G45" i="1"/>
  <c r="J28" i="3"/>
  <c r="K28" i="3"/>
  <c r="L28" i="3"/>
  <c r="M28" i="3"/>
  <c r="N28" i="3"/>
  <c r="O28" i="3"/>
  <c r="P28" i="3"/>
  <c r="Q28" i="3"/>
  <c r="J29" i="3"/>
  <c r="K29" i="3"/>
  <c r="L29" i="3"/>
  <c r="M29" i="3"/>
  <c r="N29" i="3"/>
  <c r="O29" i="3"/>
  <c r="P29" i="3"/>
  <c r="Q29" i="3"/>
  <c r="J12" i="3"/>
  <c r="L12" i="3"/>
  <c r="G4" i="3"/>
  <c r="D4" i="3"/>
  <c r="D4" i="2"/>
  <c r="Q12" i="3" l="1"/>
  <c r="P12" i="3"/>
  <c r="O12" i="3"/>
  <c r="N12" i="3"/>
  <c r="M12" i="3"/>
  <c r="O16" i="3"/>
  <c r="O21" i="3" s="1"/>
  <c r="H16" i="3"/>
  <c r="F7" i="3"/>
  <c r="F5" i="3"/>
  <c r="E4" i="3"/>
  <c r="H46" i="1"/>
  <c r="I62" i="1"/>
  <c r="I61" i="1"/>
  <c r="J61" i="1"/>
  <c r="K61" i="1"/>
  <c r="J13" i="2"/>
  <c r="K13" i="2"/>
  <c r="L13" i="2"/>
  <c r="M13" i="2"/>
  <c r="M18" i="2" s="1"/>
  <c r="N13" i="2"/>
  <c r="J14" i="2"/>
  <c r="K14" i="2"/>
  <c r="L14" i="2"/>
  <c r="M14" i="2"/>
  <c r="N14" i="2"/>
  <c r="J15" i="2"/>
  <c r="K15" i="2"/>
  <c r="L15" i="2"/>
  <c r="M15" i="2"/>
  <c r="N15" i="2"/>
  <c r="J16" i="2"/>
  <c r="K16" i="2"/>
  <c r="L16" i="2"/>
  <c r="M16" i="2"/>
  <c r="N16" i="2"/>
  <c r="I14" i="2"/>
  <c r="I15" i="2"/>
  <c r="I16" i="2"/>
  <c r="I13" i="2"/>
  <c r="H14" i="2"/>
  <c r="H15" i="2"/>
  <c r="H16" i="2"/>
  <c r="I45" i="1"/>
  <c r="N18" i="2"/>
  <c r="M19" i="2"/>
  <c r="N19" i="2"/>
  <c r="M20" i="2"/>
  <c r="N20" i="2"/>
  <c r="M21" i="2"/>
  <c r="N21" i="2"/>
  <c r="M12" i="2"/>
  <c r="N12" i="2"/>
  <c r="F4" i="3" l="1"/>
  <c r="F6" i="3"/>
  <c r="G14" i="3" s="1"/>
  <c r="F8" i="3"/>
  <c r="G13" i="3"/>
  <c r="G12" i="3"/>
  <c r="P13" i="3"/>
  <c r="P18" i="3" s="1"/>
  <c r="P23" i="3" s="1"/>
  <c r="P14" i="3"/>
  <c r="P19" i="3" s="1"/>
  <c r="P15" i="3"/>
  <c r="P20" i="3" s="1"/>
  <c r="P16" i="3"/>
  <c r="P21" i="3" s="1"/>
  <c r="M13" i="3"/>
  <c r="M18" i="3" s="1"/>
  <c r="Q13" i="3"/>
  <c r="Q18" i="3" s="1"/>
  <c r="M14" i="3"/>
  <c r="M19" i="3" s="1"/>
  <c r="Q14" i="3"/>
  <c r="Q19" i="3" s="1"/>
  <c r="M15" i="3"/>
  <c r="M20" i="3" s="1"/>
  <c r="Q15" i="3"/>
  <c r="Q20" i="3" s="1"/>
  <c r="Q25" i="3" s="1"/>
  <c r="M16" i="3"/>
  <c r="M21" i="3" s="1"/>
  <c r="Q16" i="3"/>
  <c r="Q21" i="3" s="1"/>
  <c r="N13" i="3"/>
  <c r="N18" i="3" s="1"/>
  <c r="N14" i="3"/>
  <c r="N19" i="3" s="1"/>
  <c r="N15" i="3"/>
  <c r="N20" i="3" s="1"/>
  <c r="N16" i="3"/>
  <c r="N21" i="3" s="1"/>
  <c r="O13" i="3"/>
  <c r="O18" i="3" s="1"/>
  <c r="O23" i="3" s="1"/>
  <c r="H14" i="3"/>
  <c r="O14" i="3"/>
  <c r="O19" i="3" s="1"/>
  <c r="H15" i="3"/>
  <c r="O15" i="3"/>
  <c r="O20" i="3" s="1"/>
  <c r="P25" i="3" l="1"/>
  <c r="Q23" i="3"/>
  <c r="L20" i="3"/>
  <c r="L25" i="3" s="1"/>
  <c r="K20" i="3"/>
  <c r="K25" i="3" s="1"/>
  <c r="J20" i="3"/>
  <c r="J25" i="3" s="1"/>
  <c r="O25" i="3"/>
  <c r="K19" i="3"/>
  <c r="K24" i="3" s="1"/>
  <c r="L19" i="3"/>
  <c r="L24" i="3" s="1"/>
  <c r="J19" i="3"/>
  <c r="J24" i="3" s="1"/>
  <c r="K18" i="3"/>
  <c r="K23" i="3" s="1"/>
  <c r="L18" i="3"/>
  <c r="L23" i="3" s="1"/>
  <c r="J18" i="3"/>
  <c r="J23" i="3" s="1"/>
  <c r="G16" i="3"/>
  <c r="Q26" i="3" s="1"/>
  <c r="M25" i="3"/>
  <c r="N25" i="3"/>
  <c r="N24" i="3"/>
  <c r="N26" i="3"/>
  <c r="O24" i="3"/>
  <c r="Q24" i="3"/>
  <c r="P24" i="3"/>
  <c r="N23" i="3"/>
  <c r="M23" i="3"/>
  <c r="M24" i="3"/>
  <c r="I18" i="3"/>
  <c r="I23" i="3" s="1"/>
  <c r="H18" i="3"/>
  <c r="H23" i="3" s="1"/>
  <c r="I19" i="3"/>
  <c r="I24" i="3" s="1"/>
  <c r="H19" i="3"/>
  <c r="H24" i="3" s="1"/>
  <c r="I20" i="3"/>
  <c r="I25" i="3" s="1"/>
  <c r="H20" i="3"/>
  <c r="H25" i="3" s="1"/>
  <c r="I21" i="3" l="1"/>
  <c r="I26" i="3" s="1"/>
  <c r="H21" i="3"/>
  <c r="H26" i="3" s="1"/>
  <c r="O26" i="3"/>
  <c r="K21" i="3"/>
  <c r="K26" i="3" s="1"/>
  <c r="L21" i="3"/>
  <c r="L26" i="3" s="1"/>
  <c r="J21" i="3"/>
  <c r="J26" i="3" s="1"/>
  <c r="P26" i="3"/>
  <c r="M26" i="3"/>
  <c r="L21" i="2"/>
  <c r="K21" i="2"/>
  <c r="J21" i="2"/>
  <c r="L20" i="2"/>
  <c r="K20" i="2"/>
  <c r="J20" i="2"/>
  <c r="L19" i="2"/>
  <c r="K19" i="2"/>
  <c r="J19" i="2"/>
  <c r="L18" i="2"/>
  <c r="K18" i="2"/>
  <c r="J18" i="2"/>
  <c r="L12" i="2"/>
  <c r="K12" i="2"/>
  <c r="J12" i="2"/>
  <c r="G12" i="2" l="1"/>
  <c r="F7" i="2"/>
  <c r="G15" i="2" s="1"/>
  <c r="F8" i="2"/>
  <c r="G16" i="2" s="1"/>
  <c r="F6" i="2"/>
  <c r="I20" i="2" l="1"/>
  <c r="I25" i="2" s="1"/>
  <c r="J25" i="2"/>
  <c r="N25" i="2"/>
  <c r="K25" i="2"/>
  <c r="L25" i="2"/>
  <c r="H20" i="2"/>
  <c r="H25" i="2" s="1"/>
  <c r="M25" i="2"/>
  <c r="K24" i="2"/>
  <c r="J24" i="2"/>
  <c r="I19" i="2"/>
  <c r="I24" i="2" s="1"/>
  <c r="L24" i="2"/>
  <c r="N24" i="2"/>
  <c r="M24" i="2"/>
  <c r="H19" i="2"/>
  <c r="H24" i="2" s="1"/>
  <c r="M26" i="2"/>
  <c r="L26" i="2"/>
  <c r="J26" i="2"/>
  <c r="N26" i="2"/>
  <c r="H21" i="2"/>
  <c r="H26" i="2" s="1"/>
  <c r="K26" i="2"/>
  <c r="I21" i="2"/>
  <c r="I26" i="2" s="1"/>
  <c r="K28" i="2"/>
  <c r="K29" i="2" s="1"/>
  <c r="N28" i="2"/>
  <c r="N29" i="2" s="1"/>
  <c r="M28" i="2"/>
  <c r="M29" i="2" s="1"/>
  <c r="I28" i="2"/>
  <c r="I29" i="2" s="1"/>
  <c r="L28" i="2"/>
  <c r="L29" i="2" s="1"/>
  <c r="I47" i="1"/>
  <c r="H48" i="1"/>
  <c r="I48" i="1"/>
  <c r="H49" i="1"/>
  <c r="H47" i="1"/>
  <c r="L45" i="1"/>
  <c r="L48" i="1" s="1"/>
  <c r="J45" i="1"/>
  <c r="J48" i="1" s="1"/>
  <c r="K45" i="1"/>
  <c r="K48" i="1" s="1"/>
  <c r="F40" i="1"/>
  <c r="G48" i="1" s="1"/>
  <c r="F41" i="1"/>
  <c r="G49" i="1" s="1"/>
  <c r="E37" i="1"/>
  <c r="F38" i="1" l="1"/>
  <c r="H51" i="1" s="1"/>
  <c r="H56" i="1" s="1"/>
  <c r="J47" i="1"/>
  <c r="L46" i="1"/>
  <c r="F39" i="1"/>
  <c r="G47" i="1" s="1"/>
  <c r="L47" i="1"/>
  <c r="K47" i="1"/>
  <c r="I46" i="1"/>
  <c r="J46" i="1"/>
  <c r="K46" i="1"/>
  <c r="I49" i="1"/>
  <c r="I54" i="1" s="1"/>
  <c r="I59" i="1" s="1"/>
  <c r="J49" i="1"/>
  <c r="K49" i="1"/>
  <c r="L49" i="1"/>
  <c r="L51" i="1" l="1"/>
  <c r="L56" i="1" s="1"/>
  <c r="K52" i="1"/>
  <c r="K57" i="1" s="1"/>
  <c r="I51" i="1"/>
  <c r="I56" i="1" s="1"/>
  <c r="J51" i="1"/>
  <c r="J56" i="1" s="1"/>
  <c r="J62" i="1"/>
  <c r="L61" i="1"/>
  <c r="L62" i="1" s="1"/>
  <c r="K62" i="1"/>
  <c r="J52" i="1"/>
  <c r="J57" i="1" s="1"/>
  <c r="H52" i="1"/>
  <c r="H57" i="1" s="1"/>
  <c r="J53" i="1"/>
  <c r="J58" i="1" s="1"/>
  <c r="K53" i="1"/>
  <c r="K58" i="1" s="1"/>
  <c r="H53" i="1"/>
  <c r="H58" i="1" s="1"/>
  <c r="L53" i="1"/>
  <c r="L58" i="1" s="1"/>
  <c r="I53" i="1"/>
  <c r="I58" i="1" s="1"/>
  <c r="I52" i="1"/>
  <c r="I57" i="1" s="1"/>
  <c r="L54" i="1"/>
  <c r="L59" i="1" s="1"/>
  <c r="K54" i="1"/>
  <c r="K59" i="1" s="1"/>
  <c r="J54" i="1"/>
  <c r="J59" i="1" s="1"/>
  <c r="K51" i="1"/>
  <c r="K56" i="1" s="1"/>
  <c r="L52" i="1"/>
  <c r="L57" i="1" s="1"/>
  <c r="H54" i="1"/>
  <c r="H59" i="1" s="1"/>
  <c r="F5" i="2" l="1"/>
  <c r="K23" i="2"/>
  <c r="H23" i="2" l="1"/>
  <c r="J23" i="2"/>
  <c r="L23" i="2"/>
  <c r="I18" i="2"/>
  <c r="I23" i="2" s="1"/>
  <c r="M23" i="2"/>
  <c r="N23" i="2"/>
</calcChain>
</file>

<file path=xl/sharedStrings.xml><?xml version="1.0" encoding="utf-8"?>
<sst xmlns="http://schemas.openxmlformats.org/spreadsheetml/2006/main" count="233" uniqueCount="84">
  <si>
    <t>FW</t>
  </si>
  <si>
    <t>Digestate</t>
  </si>
  <si>
    <t>Carb (%TS)</t>
  </si>
  <si>
    <t>Fibre (%TS)</t>
  </si>
  <si>
    <t>Lipids (%TS)</t>
  </si>
  <si>
    <t>Proteins (%TS)</t>
  </si>
  <si>
    <t>Front - Lipase</t>
  </si>
  <si>
    <t>TS (%)</t>
  </si>
  <si>
    <t>EC</t>
  </si>
  <si>
    <t>Front - Cellulase</t>
  </si>
  <si>
    <t>Front-Control</t>
  </si>
  <si>
    <t>Sludge</t>
  </si>
  <si>
    <t>Control</t>
  </si>
  <si>
    <t>Cellulase</t>
  </si>
  <si>
    <t>Lipase</t>
  </si>
  <si>
    <t>Protease</t>
  </si>
  <si>
    <t>Mix</t>
  </si>
  <si>
    <t>Back-Cellulase</t>
  </si>
  <si>
    <t>Back-Liapse</t>
  </si>
  <si>
    <t>Back-Protease</t>
  </si>
  <si>
    <t>Back-Mix</t>
  </si>
  <si>
    <t>Back-Control</t>
  </si>
  <si>
    <t>After front tailoring</t>
  </si>
  <si>
    <t>Before front-tailoring</t>
  </si>
  <si>
    <t>Amylase</t>
  </si>
  <si>
    <t>Substrate</t>
  </si>
  <si>
    <t>Energy crops</t>
  </si>
  <si>
    <t>Food waste</t>
  </si>
  <si>
    <t>Feed</t>
  </si>
  <si>
    <t>Seed</t>
  </si>
  <si>
    <t>Degradation</t>
  </si>
  <si>
    <t>TS (g/l)</t>
  </si>
  <si>
    <t>Carbohydrates (g/l)</t>
  </si>
  <si>
    <t>Fibres (g/l)</t>
  </si>
  <si>
    <t>Lipids (g/l)</t>
  </si>
  <si>
    <t>Proteins (g/l)</t>
  </si>
  <si>
    <t>dig</t>
  </si>
  <si>
    <t>seed</t>
  </si>
  <si>
    <t>Sludge back</t>
  </si>
  <si>
    <t>Volume</t>
  </si>
  <si>
    <t>Total  (g)</t>
  </si>
  <si>
    <t>Total solids</t>
  </si>
  <si>
    <t>Carb (g)</t>
  </si>
  <si>
    <t>Fibre (g)</t>
  </si>
  <si>
    <t>Lipids (g)</t>
  </si>
  <si>
    <t>Proteins (g)</t>
  </si>
  <si>
    <t>Before</t>
  </si>
  <si>
    <t>Start</t>
  </si>
  <si>
    <t>Total (g)</t>
  </si>
  <si>
    <t>Back-Lipase</t>
  </si>
  <si>
    <t>Decrease</t>
  </si>
  <si>
    <t>Decrease %</t>
  </si>
  <si>
    <t>Lipids</t>
  </si>
  <si>
    <t xml:space="preserve">Proteins </t>
  </si>
  <si>
    <t>Total g in batch system</t>
  </si>
  <si>
    <t>Carbs</t>
  </si>
  <si>
    <t>Fibres</t>
  </si>
  <si>
    <t>Total decrease</t>
  </si>
  <si>
    <t>% decrease</t>
  </si>
  <si>
    <t>Front-Cellulase</t>
  </si>
  <si>
    <t>After back tailoring</t>
  </si>
  <si>
    <t>g</t>
  </si>
  <si>
    <t xml:space="preserve">Carb </t>
  </si>
  <si>
    <t xml:space="preserve">Fibre </t>
  </si>
  <si>
    <t xml:space="preserve">Lipids </t>
  </si>
  <si>
    <t>Proteins</t>
  </si>
  <si>
    <t>Front-Amylase</t>
  </si>
  <si>
    <t>Front-Lipase</t>
  </si>
  <si>
    <t>Front-Protease</t>
  </si>
  <si>
    <t>Front-Mix</t>
  </si>
  <si>
    <t xml:space="preserve">Carbohydrates </t>
  </si>
  <si>
    <t>Carbohydrates</t>
  </si>
  <si>
    <t>Post-Control</t>
  </si>
  <si>
    <t>Post-Cellulase</t>
  </si>
  <si>
    <t>Post-Lipase</t>
  </si>
  <si>
    <t>Post-Protease</t>
  </si>
  <si>
    <t>Post-Mix</t>
  </si>
  <si>
    <t>Pre-Control</t>
  </si>
  <si>
    <t>Pre-Cellulase</t>
  </si>
  <si>
    <t>Pre-Amyalse</t>
  </si>
  <si>
    <t>Pre-Lipase</t>
  </si>
  <si>
    <t>Pre-Protease</t>
  </si>
  <si>
    <t>Pre-Mix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</si>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</sst>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2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9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12" xfId="0" applyBorder="1"/>
    <xf numFmtId="0" fontId="1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justify" vertical="center" wrapText="1"/>
    </xf>
    <xf numFmtId="1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9" fontId="0" fillId="0" borderId="12" xfId="1" applyFont="1" applyBorder="1" applyAlignment="1">
      <alignment horizontal="center" vertical="center"/>
    </xf>
    <xf numFmtId="2" fontId="0" fillId="0" borderId="0" xfId="0" applyNumberFormat="1"/>
    <xf numFmtId="2" fontId="0" fillId="0" borderId="12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4" fontId="0" fillId="0" borderId="12" xfId="1" applyNumberFormat="1" applyFont="1" applyBorder="1" applyAlignment="1">
      <alignment horizontal="center" vertical="center"/>
    </xf>
    <xf numFmtId="9" fontId="0" fillId="0" borderId="12" xfId="1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0" fillId="2" borderId="12" xfId="0" applyFill="1" applyBorder="1"/>
    <xf numFmtId="0" fontId="0" fillId="0" borderId="12" xfId="0" applyFill="1" applyBorder="1"/>
    <xf numFmtId="0" fontId="0" fillId="2" borderId="12" xfId="0" applyFill="1" applyBorder="1" applyAlignment="1">
      <alignment horizontal="center" vertical="center"/>
    </xf>
    <xf numFmtId="2" fontId="0" fillId="2" borderId="12" xfId="0" applyNumberFormat="1" applyFill="1" applyBorder="1" applyAlignment="1">
      <alignment horizontal="center" vertical="center"/>
    </xf>
    <xf numFmtId="9" fontId="0" fillId="2" borderId="12" xfId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9" fontId="0" fillId="0" borderId="12" xfId="1" applyFont="1" applyFill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3" borderId="12" xfId="0" applyFill="1" applyBorder="1"/>
    <xf numFmtId="0" fontId="0" fillId="3" borderId="12" xfId="0" applyFill="1" applyBorder="1" applyAlignment="1">
      <alignment horizontal="center" vertical="center"/>
    </xf>
    <xf numFmtId="2" fontId="0" fillId="3" borderId="12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4" borderId="16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justify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10449237323596"/>
          <c:y val="8.5731707317073177E-2"/>
          <c:w val="0.87289550762676404"/>
          <c:h val="0.775758594200115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Sheet1!$F$56</c:f>
              <c:strCache>
                <c:ptCount val="1"/>
                <c:pt idx="0">
                  <c:v>Carbohydrates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Sheet1!$G$44:$K$44</c:f>
              <c:strCache>
                <c:ptCount val="5"/>
                <c:pt idx="0">
                  <c:v>Start</c:v>
                </c:pt>
                <c:pt idx="1">
                  <c:v>Post-Control</c:v>
                </c:pt>
                <c:pt idx="2">
                  <c:v>Post-Cellulase</c:v>
                </c:pt>
                <c:pt idx="3">
                  <c:v>Post-Lipase</c:v>
                </c:pt>
                <c:pt idx="4">
                  <c:v>Post-Protease</c:v>
                </c:pt>
              </c:strCache>
            </c:strRef>
          </c:cat>
          <c:val>
            <c:numRef>
              <c:f>Sheet1!$G$46:$K$46</c:f>
              <c:numCache>
                <c:formatCode>0.00</c:formatCode>
                <c:ptCount val="5"/>
                <c:pt idx="0">
                  <c:v>11.388742077793802</c:v>
                </c:pt>
                <c:pt idx="1">
                  <c:v>8.3004481999999999</c:v>
                </c:pt>
                <c:pt idx="2">
                  <c:v>9.6280008000000024</c:v>
                </c:pt>
                <c:pt idx="3">
                  <c:v>9.3031532799999983</c:v>
                </c:pt>
                <c:pt idx="4">
                  <c:v>8.901799200000001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DA-4893-9BFC-89A53DC19F9F}"/>
            </c:ext>
          </c:extLst>
        </c:ser>
        <c:ser>
          <c:idx val="1"/>
          <c:order val="1"/>
          <c:tx>
            <c:strRef>
              <c:f>Sheet1!$F$57</c:f>
              <c:strCache>
                <c:ptCount val="1"/>
                <c:pt idx="0">
                  <c:v>Fibres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Sheet1!$G$44:$K$44</c:f>
              <c:strCache>
                <c:ptCount val="5"/>
                <c:pt idx="0">
                  <c:v>Start</c:v>
                </c:pt>
                <c:pt idx="1">
                  <c:v>Post-Control</c:v>
                </c:pt>
                <c:pt idx="2">
                  <c:v>Post-Cellulase</c:v>
                </c:pt>
                <c:pt idx="3">
                  <c:v>Post-Lipase</c:v>
                </c:pt>
                <c:pt idx="4">
                  <c:v>Post-Protease</c:v>
                </c:pt>
              </c:strCache>
            </c:strRef>
          </c:cat>
          <c:val>
            <c:numRef>
              <c:f>Sheet1!$G$47:$K$47</c:f>
              <c:numCache>
                <c:formatCode>0.00</c:formatCode>
                <c:ptCount val="5"/>
                <c:pt idx="0">
                  <c:v>6.7781040691500465</c:v>
                </c:pt>
                <c:pt idx="1">
                  <c:v>4.1820439999999994</c:v>
                </c:pt>
                <c:pt idx="2">
                  <c:v>4.2139680000000013</c:v>
                </c:pt>
                <c:pt idx="3">
                  <c:v>3.7455179999999997</c:v>
                </c:pt>
                <c:pt idx="4">
                  <c:v>4.022424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DA-4893-9BFC-89A53DC19F9F}"/>
            </c:ext>
          </c:extLst>
        </c:ser>
        <c:ser>
          <c:idx val="2"/>
          <c:order val="2"/>
          <c:tx>
            <c:strRef>
              <c:f>Sheet1!$F$58</c:f>
              <c:strCache>
                <c:ptCount val="1"/>
                <c:pt idx="0">
                  <c:v>Lipids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Sheet1!$G$44:$K$44</c:f>
              <c:strCache>
                <c:ptCount val="5"/>
                <c:pt idx="0">
                  <c:v>Start</c:v>
                </c:pt>
                <c:pt idx="1">
                  <c:v>Post-Control</c:v>
                </c:pt>
                <c:pt idx="2">
                  <c:v>Post-Cellulase</c:v>
                </c:pt>
                <c:pt idx="3">
                  <c:v>Post-Lipase</c:v>
                </c:pt>
                <c:pt idx="4">
                  <c:v>Post-Protease</c:v>
                </c:pt>
              </c:strCache>
            </c:strRef>
          </c:cat>
          <c:val>
            <c:numRef>
              <c:f>Sheet1!$G$48:$K$48</c:f>
              <c:numCache>
                <c:formatCode>0.00</c:formatCode>
                <c:ptCount val="5"/>
                <c:pt idx="0">
                  <c:v>2.2700950216093894</c:v>
                </c:pt>
                <c:pt idx="1">
                  <c:v>1.4546239999999999</c:v>
                </c:pt>
                <c:pt idx="2">
                  <c:v>0.18321600000000005</c:v>
                </c:pt>
                <c:pt idx="3">
                  <c:v>0.17835799999999999</c:v>
                </c:pt>
                <c:pt idx="4">
                  <c:v>0.17488800000000002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DA-4893-9BFC-89A53DC19F9F}"/>
            </c:ext>
          </c:extLst>
        </c:ser>
        <c:ser>
          <c:idx val="3"/>
          <c:order val="3"/>
          <c:tx>
            <c:strRef>
              <c:f>Sheet1!$F$59</c:f>
              <c:strCache>
                <c:ptCount val="1"/>
                <c:pt idx="0">
                  <c:v>Proteins </c:v>
                </c:pt>
              </c:strCache>
            </c:strRef>
          </c:tx>
          <c:spPr>
            <a:solidFill>
              <a:schemeClr val="bg2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Sheet1!$G$44:$K$44</c:f>
              <c:strCache>
                <c:ptCount val="5"/>
                <c:pt idx="0">
                  <c:v>Start</c:v>
                </c:pt>
                <c:pt idx="1">
                  <c:v>Post-Control</c:v>
                </c:pt>
                <c:pt idx="2">
                  <c:v>Post-Cellulase</c:v>
                </c:pt>
                <c:pt idx="3">
                  <c:v>Post-Lipase</c:v>
                </c:pt>
                <c:pt idx="4">
                  <c:v>Post-Protease</c:v>
                </c:pt>
              </c:strCache>
            </c:strRef>
          </c:cat>
          <c:val>
            <c:numRef>
              <c:f>Sheet1!$G$49:$K$49</c:f>
              <c:numCache>
                <c:formatCode>0.00</c:formatCode>
                <c:ptCount val="5"/>
                <c:pt idx="0">
                  <c:v>5.8170090475406564</c:v>
                </c:pt>
                <c:pt idx="1">
                  <c:v>4.3638719999999998</c:v>
                </c:pt>
                <c:pt idx="2">
                  <c:v>4.2139680000000013</c:v>
                </c:pt>
                <c:pt idx="3">
                  <c:v>4.4589499999999997</c:v>
                </c:pt>
                <c:pt idx="4">
                  <c:v>4.3722000000000003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DA-4893-9BFC-89A53DC19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1398272"/>
        <c:axId val="611398600"/>
      </c:barChart>
      <c:catAx>
        <c:axId val="61139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11398600"/>
        <c:crosses val="autoZero"/>
        <c:auto val="1"/>
        <c:lblAlgn val="ctr"/>
        <c:lblOffset val="100"/>
        <c:noMultiLvlLbl val="0"/>
      </c:catAx>
      <c:valAx>
        <c:axId val="6113986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Component total content (g)</a:t>
                </a:r>
              </a:p>
            </c:rich>
          </c:tx>
          <c:layout>
            <c:manualLayout>
              <c:xMode val="edge"/>
              <c:yMode val="edge"/>
              <c:x val="1.9283308185510627E-2"/>
              <c:y val="0.204799948786889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11398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54432567909688"/>
          <c:y val="5.7418219064080366E-2"/>
          <c:w val="0.67455674320903136"/>
          <c:h val="7.59826515587990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10449237323596"/>
          <c:y val="8.5731707317073177E-2"/>
          <c:w val="0.87289550762676404"/>
          <c:h val="0.767588537734153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Sheet2!$F$13</c:f>
              <c:strCache>
                <c:ptCount val="1"/>
                <c:pt idx="0">
                  <c:v>Carbohydrates 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Sheet2!$G$11:$N$11</c15:sqref>
                  </c15:fullRef>
                </c:ext>
              </c:extLst>
              <c:f>Sheet2!$G$11:$I$11</c:f>
              <c:strCache>
                <c:ptCount val="3"/>
                <c:pt idx="0">
                  <c:v>Start</c:v>
                </c:pt>
                <c:pt idx="1">
                  <c:v>Pre-Control</c:v>
                </c:pt>
                <c:pt idx="2">
                  <c:v>Pre-Cellulase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Sheet2!$G$13:$N$13</c15:sqref>
                  </c15:fullRef>
                </c:ext>
              </c:extLst>
              <c:f>Sheet2!$G$13:$I$13</c:f>
              <c:numCache>
                <c:formatCode>0.00</c:formatCode>
                <c:ptCount val="3"/>
                <c:pt idx="0">
                  <c:v>69.915719999999993</c:v>
                </c:pt>
                <c:pt idx="1">
                  <c:v>32.436796600000001</c:v>
                </c:pt>
                <c:pt idx="2">
                  <c:v>36.48919446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DF-4500-9429-70422ACD8F4A}"/>
            </c:ext>
          </c:extLst>
        </c:ser>
        <c:ser>
          <c:idx val="1"/>
          <c:order val="1"/>
          <c:tx>
            <c:strRef>
              <c:f>Sheet2!$F$14</c:f>
              <c:strCache>
                <c:ptCount val="1"/>
                <c:pt idx="0">
                  <c:v>Fibre 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Sheet2!$G$11:$N$11</c15:sqref>
                  </c15:fullRef>
                </c:ext>
              </c:extLst>
              <c:f>Sheet2!$G$11:$I$11</c:f>
              <c:strCache>
                <c:ptCount val="3"/>
                <c:pt idx="0">
                  <c:v>Start</c:v>
                </c:pt>
                <c:pt idx="1">
                  <c:v>Pre-Control</c:v>
                </c:pt>
                <c:pt idx="2">
                  <c:v>Pre-Cellulase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Sheet2!$G$13:$N$13</c15:sqref>
                  </c15:fullRef>
                </c:ext>
              </c:extLst>
              <c:f>Sheet2!$G$13:$I$13</c:f>
              <c:numCache>
                <c:formatCode>0.00</c:formatCode>
                <c:ptCount val="3"/>
                <c:pt idx="0">
                  <c:v>69.915719999999993</c:v>
                </c:pt>
                <c:pt idx="1">
                  <c:v>32.436796600000001</c:v>
                </c:pt>
                <c:pt idx="2">
                  <c:v>36.48919446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DF-4500-9429-70422ACD8F4A}"/>
            </c:ext>
          </c:extLst>
        </c:ser>
        <c:ser>
          <c:idx val="2"/>
          <c:order val="2"/>
          <c:tx>
            <c:strRef>
              <c:f>Sheet2!$F$15</c:f>
              <c:strCache>
                <c:ptCount val="1"/>
                <c:pt idx="0">
                  <c:v>Lipids 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Sheet2!$G$11:$N$11</c15:sqref>
                  </c15:fullRef>
                </c:ext>
              </c:extLst>
              <c:f>Sheet2!$G$11:$I$11</c:f>
              <c:strCache>
                <c:ptCount val="3"/>
                <c:pt idx="0">
                  <c:v>Start</c:v>
                </c:pt>
                <c:pt idx="1">
                  <c:v>Pre-Control</c:v>
                </c:pt>
                <c:pt idx="2">
                  <c:v>Pre-Cellulase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Sheet2!$G$15:$N$15</c15:sqref>
                  </c15:fullRef>
                </c:ext>
              </c:extLst>
              <c:f>Sheet2!$G$15:$I$15</c:f>
              <c:numCache>
                <c:formatCode>0.00</c:formatCode>
                <c:ptCount val="3"/>
                <c:pt idx="0">
                  <c:v>37.956680134484941</c:v>
                </c:pt>
                <c:pt idx="1">
                  <c:v>4.35832</c:v>
                </c:pt>
                <c:pt idx="2">
                  <c:v>4.424944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DF-4500-9429-70422ACD8F4A}"/>
            </c:ext>
          </c:extLst>
        </c:ser>
        <c:ser>
          <c:idx val="3"/>
          <c:order val="3"/>
          <c:tx>
            <c:strRef>
              <c:f>Sheet2!$F$16</c:f>
              <c:strCache>
                <c:ptCount val="1"/>
                <c:pt idx="0">
                  <c:v>Proteins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Sheet2!$G$11:$N$11</c15:sqref>
                  </c15:fullRef>
                </c:ext>
              </c:extLst>
              <c:f>Sheet2!$G$11:$I$11</c:f>
              <c:strCache>
                <c:ptCount val="3"/>
                <c:pt idx="0">
                  <c:v>Start</c:v>
                </c:pt>
                <c:pt idx="1">
                  <c:v>Pre-Control</c:v>
                </c:pt>
                <c:pt idx="2">
                  <c:v>Pre-Cellulase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Sheet2!$G$16:$N$16</c15:sqref>
                  </c15:fullRef>
                </c:ext>
              </c:extLst>
              <c:f>Sheet2!$G$16:$I$16</c:f>
              <c:numCache>
                <c:formatCode>0.00</c:formatCode>
                <c:ptCount val="3"/>
                <c:pt idx="0">
                  <c:v>89.784649438788847</c:v>
                </c:pt>
                <c:pt idx="1">
                  <c:v>10.558030199999999</c:v>
                </c:pt>
                <c:pt idx="2">
                  <c:v>10.216089459999999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DF-4500-9429-70422ACD8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611398272"/>
        <c:axId val="611398600"/>
      </c:barChart>
      <c:catAx>
        <c:axId val="61139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11398600"/>
        <c:crosses val="autoZero"/>
        <c:auto val="1"/>
        <c:lblAlgn val="ctr"/>
        <c:lblOffset val="100"/>
        <c:noMultiLvlLbl val="0"/>
      </c:catAx>
      <c:valAx>
        <c:axId val="6113986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Component total content (g)</a:t>
                </a:r>
              </a:p>
            </c:rich>
          </c:tx>
          <c:layout>
            <c:manualLayout>
              <c:xMode val="edge"/>
              <c:yMode val="edge"/>
              <c:x val="1.9283308185510627E-2"/>
              <c:y val="0.204799948786889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11398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886247310873585"/>
          <c:y val="5.7418219064080366E-2"/>
          <c:w val="0.66113752689126415"/>
          <c:h val="7.59826515587990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Sheet3!$F$13</c:f>
              <c:strCache>
                <c:ptCount val="1"/>
                <c:pt idx="0">
                  <c:v>Carb 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Sheet3!$G$11:$Q$11</c15:sqref>
                  </c15:fullRef>
                </c:ext>
              </c:extLst>
              <c:f>Sheet3!$G$11:$L$11</c:f>
              <c:strCache>
                <c:ptCount val="6"/>
                <c:pt idx="0">
                  <c:v>Start</c:v>
                </c:pt>
                <c:pt idx="1">
                  <c:v>Front-Control</c:v>
                </c:pt>
                <c:pt idx="2">
                  <c:v>Pre-Amyalse</c:v>
                </c:pt>
                <c:pt idx="3">
                  <c:v>Pre-Lipase</c:v>
                </c:pt>
                <c:pt idx="4">
                  <c:v>Pre-Protease</c:v>
                </c:pt>
                <c:pt idx="5">
                  <c:v>Pre-Mix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Sheet3!$G$13:$Q$13</c15:sqref>
                  </c15:fullRef>
                </c:ext>
              </c:extLst>
              <c:f>Sheet3!$G$13:$L$13</c:f>
              <c:numCache>
                <c:formatCode>0.00</c:formatCode>
                <c:ptCount val="6"/>
                <c:pt idx="0">
                  <c:v>35.471727060000006</c:v>
                </c:pt>
                <c:pt idx="1">
                  <c:v>15.175836800000001</c:v>
                </c:pt>
                <c:pt idx="2">
                  <c:v>26.77984992</c:v>
                </c:pt>
                <c:pt idx="3">
                  <c:v>17.769523000000003</c:v>
                </c:pt>
                <c:pt idx="4">
                  <c:v>14.956838160000002</c:v>
                </c:pt>
                <c:pt idx="5">
                  <c:v>19.843729380000003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A1-4A2F-871C-5AE8574B5CC4}"/>
            </c:ext>
          </c:extLst>
        </c:ser>
        <c:ser>
          <c:idx val="2"/>
          <c:order val="1"/>
          <c:tx>
            <c:strRef>
              <c:f>Sheet3!$F$14</c:f>
              <c:strCache>
                <c:ptCount val="1"/>
                <c:pt idx="0">
                  <c:v>Fibre 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Sheet3!$G$11:$Q$11</c15:sqref>
                  </c15:fullRef>
                </c:ext>
              </c:extLst>
              <c:f>Sheet3!$G$11:$L$11</c:f>
              <c:strCache>
                <c:ptCount val="6"/>
                <c:pt idx="0">
                  <c:v>Start</c:v>
                </c:pt>
                <c:pt idx="1">
                  <c:v>Front-Control</c:v>
                </c:pt>
                <c:pt idx="2">
                  <c:v>Pre-Amyalse</c:v>
                </c:pt>
                <c:pt idx="3">
                  <c:v>Pre-Lipase</c:v>
                </c:pt>
                <c:pt idx="4">
                  <c:v>Pre-Protease</c:v>
                </c:pt>
                <c:pt idx="5">
                  <c:v>Pre-Mix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Sheet3!$G$14:$Q$14</c15:sqref>
                  </c15:fullRef>
                </c:ext>
              </c:extLst>
              <c:f>Sheet3!$G$14:$L$14</c:f>
              <c:numCache>
                <c:formatCode>0.00</c:formatCode>
                <c:ptCount val="6"/>
                <c:pt idx="0">
                  <c:v>8.1283854299999998</c:v>
                </c:pt>
                <c:pt idx="1">
                  <c:v>3.1984516800000002</c:v>
                </c:pt>
                <c:pt idx="2">
                  <c:v>3.2223252800000006</c:v>
                </c:pt>
                <c:pt idx="3">
                  <c:v>3.9949415999999998</c:v>
                </c:pt>
                <c:pt idx="4">
                  <c:v>3.2942236800000004</c:v>
                </c:pt>
                <c:pt idx="5">
                  <c:v>2.9464672200000006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A1-4A2F-871C-5AE8574B5CC4}"/>
            </c:ext>
          </c:extLst>
        </c:ser>
        <c:ser>
          <c:idx val="3"/>
          <c:order val="2"/>
          <c:tx>
            <c:strRef>
              <c:f>Sheet3!$F$15</c:f>
              <c:strCache>
                <c:ptCount val="1"/>
                <c:pt idx="0">
                  <c:v>Lipids 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Sheet3!$G$11:$Q$11</c15:sqref>
                  </c15:fullRef>
                </c:ext>
              </c:extLst>
              <c:f>Sheet3!$G$11:$L$11</c:f>
              <c:strCache>
                <c:ptCount val="6"/>
                <c:pt idx="0">
                  <c:v>Start</c:v>
                </c:pt>
                <c:pt idx="1">
                  <c:v>Front-Control</c:v>
                </c:pt>
                <c:pt idx="2">
                  <c:v>Pre-Amyalse</c:v>
                </c:pt>
                <c:pt idx="3">
                  <c:v>Pre-Lipase</c:v>
                </c:pt>
                <c:pt idx="4">
                  <c:v>Pre-Protease</c:v>
                </c:pt>
                <c:pt idx="5">
                  <c:v>Pre-Mix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Sheet3!$G$15:$Q$15</c15:sqref>
                  </c15:fullRef>
                </c:ext>
              </c:extLst>
              <c:f>Sheet3!$G$15:$L$15</c:f>
              <c:numCache>
                <c:formatCode>0.00</c:formatCode>
                <c:ptCount val="6"/>
                <c:pt idx="0">
                  <c:v>0.63020991000000004</c:v>
                </c:pt>
                <c:pt idx="1">
                  <c:v>0.28814879999999998</c:v>
                </c:pt>
                <c:pt idx="2">
                  <c:v>0.27146504000000005</c:v>
                </c:pt>
                <c:pt idx="3">
                  <c:v>0.31868480000000005</c:v>
                </c:pt>
                <c:pt idx="4">
                  <c:v>0.29947488000000005</c:v>
                </c:pt>
                <c:pt idx="5">
                  <c:v>0.26241528000000003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A1-4A2F-871C-5AE8574B5CC4}"/>
            </c:ext>
          </c:extLst>
        </c:ser>
        <c:ser>
          <c:idx val="4"/>
          <c:order val="3"/>
          <c:tx>
            <c:strRef>
              <c:f>Sheet3!$F$16</c:f>
              <c:strCache>
                <c:ptCount val="1"/>
                <c:pt idx="0">
                  <c:v>Proteins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Sheet3!$G$11:$Q$11</c15:sqref>
                  </c15:fullRef>
                </c:ext>
              </c:extLst>
              <c:f>Sheet3!$G$11:$L$11</c:f>
              <c:strCache>
                <c:ptCount val="6"/>
                <c:pt idx="0">
                  <c:v>Start</c:v>
                </c:pt>
                <c:pt idx="1">
                  <c:v>Front-Control</c:v>
                </c:pt>
                <c:pt idx="2">
                  <c:v>Pre-Amyalse</c:v>
                </c:pt>
                <c:pt idx="3">
                  <c:v>Pre-Lipase</c:v>
                </c:pt>
                <c:pt idx="4">
                  <c:v>Pre-Protease</c:v>
                </c:pt>
                <c:pt idx="5">
                  <c:v>Pre-Mix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Sheet3!$G$16:$Q$16</c15:sqref>
                  </c15:fullRef>
                </c:ext>
              </c:extLst>
              <c:f>Sheet3!$G$16:$L$16</c:f>
              <c:numCache>
                <c:formatCode>0.00</c:formatCode>
                <c:ptCount val="6"/>
                <c:pt idx="0">
                  <c:v>9.3464193900000012</c:v>
                </c:pt>
                <c:pt idx="1">
                  <c:v>5.3499627200000006</c:v>
                </c:pt>
                <c:pt idx="2">
                  <c:v>4.9815597600000006</c:v>
                </c:pt>
                <c:pt idx="3">
                  <c:v>6.3708506000000007</c:v>
                </c:pt>
                <c:pt idx="4">
                  <c:v>5.6030784000000002</c:v>
                </c:pt>
                <c:pt idx="5">
                  <c:v>5.4707881200000008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A1-4A2F-871C-5AE8574B5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52138840"/>
        <c:axId val="652139168"/>
      </c:barChart>
      <c:catAx>
        <c:axId val="652138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52139168"/>
        <c:crosses val="autoZero"/>
        <c:auto val="1"/>
        <c:lblAlgn val="ctr"/>
        <c:lblOffset val="100"/>
        <c:noMultiLvlLbl val="0"/>
      </c:catAx>
      <c:valAx>
        <c:axId val="652139168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52138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286692424771946"/>
          <c:y val="3.0052128900554146E-2"/>
          <c:w val="0.38116940733743027"/>
          <c:h val="7.34507144940215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Sheet4!$B$4</c:f>
              <c:strCache>
                <c:ptCount val="1"/>
                <c:pt idx="0">
                  <c:v>Carb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Sheet4!$C$1:$Q$2</c:f>
              <c:multiLvlStrCache>
                <c:ptCount val="15"/>
                <c:lvl>
                  <c:pt idx="0">
                    <c:v>Start</c:v>
                  </c:pt>
                  <c:pt idx="1">
                    <c:v>Pre-Control</c:v>
                  </c:pt>
                  <c:pt idx="2">
                    <c:v>Pre-Cellulase</c:v>
                  </c:pt>
                  <c:pt idx="3">
                    <c:v>Start</c:v>
                  </c:pt>
                  <c:pt idx="4">
                    <c:v>Pre-Control</c:v>
                  </c:pt>
                  <c:pt idx="5">
                    <c:v>Pre-Amyalse</c:v>
                  </c:pt>
                  <c:pt idx="6">
                    <c:v>Pre-Lipase</c:v>
                  </c:pt>
                  <c:pt idx="7">
                    <c:v>Pre-Protease</c:v>
                  </c:pt>
                  <c:pt idx="8">
                    <c:v>Pre-Mix</c:v>
                  </c:pt>
                  <c:pt idx="9">
                    <c:v>Start</c:v>
                  </c:pt>
                  <c:pt idx="10">
                    <c:v>Post-Control</c:v>
                  </c:pt>
                  <c:pt idx="11">
                    <c:v>Post-Cellulase</c:v>
                  </c:pt>
                  <c:pt idx="12">
                    <c:v>Post-Lipase</c:v>
                  </c:pt>
                  <c:pt idx="13">
                    <c:v>Post-Protease</c:v>
                  </c:pt>
                  <c:pt idx="14">
                    <c:v>Post-Mix</c:v>
                  </c:pt>
                </c:lvl>
                <c:lvl>
                  <c:pt idx="0">
                    <c:v>Energy crops</c:v>
                  </c:pt>
                  <c:pt idx="3">
                    <c:v>Food waste</c:v>
                  </c:pt>
                  <c:pt idx="9">
                    <c:v>Sludge</c:v>
                  </c:pt>
                </c:lvl>
              </c:multiLvlStrCache>
            </c:multiLvlStrRef>
          </c:cat>
          <c:val>
            <c:numRef>
              <c:f>Sheet4!$C$4:$Q$4</c:f>
              <c:numCache>
                <c:formatCode>0.00</c:formatCode>
                <c:ptCount val="15"/>
                <c:pt idx="0">
                  <c:v>69.104450800000009</c:v>
                </c:pt>
                <c:pt idx="1">
                  <c:v>32.436796600000001</c:v>
                </c:pt>
                <c:pt idx="2">
                  <c:v>36.48919446</c:v>
                </c:pt>
                <c:pt idx="3">
                  <c:v>37.681673061685714</c:v>
                </c:pt>
                <c:pt idx="4">
                  <c:v>15.175836800000001</c:v>
                </c:pt>
                <c:pt idx="5">
                  <c:v>26.77984992</c:v>
                </c:pt>
                <c:pt idx="6">
                  <c:v>22.016872400000004</c:v>
                </c:pt>
                <c:pt idx="7">
                  <c:v>21.833545360000002</c:v>
                </c:pt>
                <c:pt idx="8">
                  <c:v>24.527042640000001</c:v>
                </c:pt>
                <c:pt idx="9">
                  <c:v>11.61536384245521</c:v>
                </c:pt>
                <c:pt idx="10">
                  <c:v>8.3004481999999999</c:v>
                </c:pt>
                <c:pt idx="11">
                  <c:v>9.6280008000000024</c:v>
                </c:pt>
                <c:pt idx="12">
                  <c:v>9.3031532799999983</c:v>
                </c:pt>
                <c:pt idx="13">
                  <c:v>8.901799200000001</c:v>
                </c:pt>
                <c:pt idx="14">
                  <c:v>9.3297959400000021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F-4D76-929F-81297C062422}"/>
            </c:ext>
          </c:extLst>
        </c:ser>
        <c:ser>
          <c:idx val="1"/>
          <c:order val="1"/>
          <c:tx>
            <c:strRef>
              <c:f>Sheet4!$B$5</c:f>
              <c:strCache>
                <c:ptCount val="1"/>
                <c:pt idx="0">
                  <c:v>Fibre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Sheet4!$C$1:$Q$2</c:f>
              <c:multiLvlStrCache>
                <c:ptCount val="15"/>
                <c:lvl>
                  <c:pt idx="0">
                    <c:v>Start</c:v>
                  </c:pt>
                  <c:pt idx="1">
                    <c:v>Pre-Control</c:v>
                  </c:pt>
                  <c:pt idx="2">
                    <c:v>Pre-Cellulase</c:v>
                  </c:pt>
                  <c:pt idx="3">
                    <c:v>Start</c:v>
                  </c:pt>
                  <c:pt idx="4">
                    <c:v>Pre-Control</c:v>
                  </c:pt>
                  <c:pt idx="5">
                    <c:v>Pre-Amyalse</c:v>
                  </c:pt>
                  <c:pt idx="6">
                    <c:v>Pre-Lipase</c:v>
                  </c:pt>
                  <c:pt idx="7">
                    <c:v>Pre-Protease</c:v>
                  </c:pt>
                  <c:pt idx="8">
                    <c:v>Pre-Mix</c:v>
                  </c:pt>
                  <c:pt idx="9">
                    <c:v>Start</c:v>
                  </c:pt>
                  <c:pt idx="10">
                    <c:v>Post-Control</c:v>
                  </c:pt>
                  <c:pt idx="11">
                    <c:v>Post-Cellulase</c:v>
                  </c:pt>
                  <c:pt idx="12">
                    <c:v>Post-Lipase</c:v>
                  </c:pt>
                  <c:pt idx="13">
                    <c:v>Post-Protease</c:v>
                  </c:pt>
                  <c:pt idx="14">
                    <c:v>Post-Mix</c:v>
                  </c:pt>
                </c:lvl>
                <c:lvl>
                  <c:pt idx="0">
                    <c:v>Energy crops</c:v>
                  </c:pt>
                  <c:pt idx="3">
                    <c:v>Food waste</c:v>
                  </c:pt>
                  <c:pt idx="9">
                    <c:v>Sludge</c:v>
                  </c:pt>
                </c:lvl>
              </c:multiLvlStrCache>
            </c:multiLvlStrRef>
          </c:cat>
          <c:val>
            <c:numRef>
              <c:f>Sheet4!$C$5:$Q$5</c:f>
              <c:numCache>
                <c:formatCode>0.00</c:formatCode>
                <c:ptCount val="15"/>
                <c:pt idx="0">
                  <c:v>25.736603200000001</c:v>
                </c:pt>
                <c:pt idx="1">
                  <c:v>7.1258531999999999</c:v>
                </c:pt>
                <c:pt idx="2">
                  <c:v>4.1815720799999996</c:v>
                </c:pt>
                <c:pt idx="3">
                  <c:v>4.4590411253142852</c:v>
                </c:pt>
                <c:pt idx="4">
                  <c:v>3.1984516800000002</c:v>
                </c:pt>
                <c:pt idx="5">
                  <c:v>3.2223252800000006</c:v>
                </c:pt>
                <c:pt idx="6">
                  <c:v>4.9498300799999999</c:v>
                </c:pt>
                <c:pt idx="7">
                  <c:v>4.8088092800000011</c:v>
                </c:pt>
                <c:pt idx="8">
                  <c:v>3.6418621600000005</c:v>
                </c:pt>
                <c:pt idx="9">
                  <c:v>6.5741444809547769</c:v>
                </c:pt>
                <c:pt idx="10">
                  <c:v>4.1820439999999994</c:v>
                </c:pt>
                <c:pt idx="11">
                  <c:v>4.2139680000000013</c:v>
                </c:pt>
                <c:pt idx="12">
                  <c:v>3.7455179999999997</c:v>
                </c:pt>
                <c:pt idx="13">
                  <c:v>4.022424</c:v>
                </c:pt>
                <c:pt idx="14">
                  <c:v>3.6289260000000008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F-4D76-929F-81297C062422}"/>
            </c:ext>
          </c:extLst>
        </c:ser>
        <c:ser>
          <c:idx val="2"/>
          <c:order val="2"/>
          <c:tx>
            <c:strRef>
              <c:f>Sheet4!$B$6</c:f>
              <c:strCache>
                <c:ptCount val="1"/>
                <c:pt idx="0">
                  <c:v>Lipids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Sheet4!$C$1:$Q$2</c:f>
              <c:multiLvlStrCache>
                <c:ptCount val="15"/>
                <c:lvl>
                  <c:pt idx="0">
                    <c:v>Start</c:v>
                  </c:pt>
                  <c:pt idx="1">
                    <c:v>Pre-Control</c:v>
                  </c:pt>
                  <c:pt idx="2">
                    <c:v>Pre-Cellulase</c:v>
                  </c:pt>
                  <c:pt idx="3">
                    <c:v>Start</c:v>
                  </c:pt>
                  <c:pt idx="4">
                    <c:v>Pre-Control</c:v>
                  </c:pt>
                  <c:pt idx="5">
                    <c:v>Pre-Amyalse</c:v>
                  </c:pt>
                  <c:pt idx="6">
                    <c:v>Pre-Lipase</c:v>
                  </c:pt>
                  <c:pt idx="7">
                    <c:v>Pre-Protease</c:v>
                  </c:pt>
                  <c:pt idx="8">
                    <c:v>Pre-Mix</c:v>
                  </c:pt>
                  <c:pt idx="9">
                    <c:v>Start</c:v>
                  </c:pt>
                  <c:pt idx="10">
                    <c:v>Post-Control</c:v>
                  </c:pt>
                  <c:pt idx="11">
                    <c:v>Post-Cellulase</c:v>
                  </c:pt>
                  <c:pt idx="12">
                    <c:v>Post-Lipase</c:v>
                  </c:pt>
                  <c:pt idx="13">
                    <c:v>Post-Protease</c:v>
                  </c:pt>
                  <c:pt idx="14">
                    <c:v>Post-Mix</c:v>
                  </c:pt>
                </c:lvl>
                <c:lvl>
                  <c:pt idx="0">
                    <c:v>Energy crops</c:v>
                  </c:pt>
                  <c:pt idx="3">
                    <c:v>Food waste</c:v>
                  </c:pt>
                  <c:pt idx="9">
                    <c:v>Sludge</c:v>
                  </c:pt>
                </c:lvl>
              </c:multiLvlStrCache>
            </c:multiLvlStrRef>
          </c:cat>
          <c:val>
            <c:numRef>
              <c:f>Sheet4!$C$6:$Q$6</c:f>
              <c:numCache>
                <c:formatCode>0.00</c:formatCode>
                <c:ptCount val="15"/>
                <c:pt idx="0">
                  <c:v>5.1921393999999985</c:v>
                </c:pt>
                <c:pt idx="1">
                  <c:v>4.35832</c:v>
                </c:pt>
                <c:pt idx="2">
                  <c:v>4.424944</c:v>
                </c:pt>
                <c:pt idx="3">
                  <c:v>0.68327893919999994</c:v>
                </c:pt>
                <c:pt idx="4">
                  <c:v>0.28814879999999998</c:v>
                </c:pt>
                <c:pt idx="5">
                  <c:v>0.27146504000000005</c:v>
                </c:pt>
                <c:pt idx="6">
                  <c:v>0.39485824000000008</c:v>
                </c:pt>
                <c:pt idx="7">
                  <c:v>0.43716448000000002</c:v>
                </c:pt>
                <c:pt idx="8">
                  <c:v>0.32434784000000005</c:v>
                </c:pt>
                <c:pt idx="9">
                  <c:v>2.2247706686771074</c:v>
                </c:pt>
                <c:pt idx="10">
                  <c:v>1.4546239999999999</c:v>
                </c:pt>
                <c:pt idx="11">
                  <c:v>0.18321600000000005</c:v>
                </c:pt>
                <c:pt idx="12">
                  <c:v>0.17835799999999999</c:v>
                </c:pt>
                <c:pt idx="13">
                  <c:v>0.17488800000000002</c:v>
                </c:pt>
                <c:pt idx="14">
                  <c:v>0.17280600000000004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CF-4D76-929F-81297C062422}"/>
            </c:ext>
          </c:extLst>
        </c:ser>
        <c:ser>
          <c:idx val="3"/>
          <c:order val="3"/>
          <c:tx>
            <c:strRef>
              <c:f>Sheet4!$B$7</c:f>
              <c:strCache>
                <c:ptCount val="1"/>
                <c:pt idx="0">
                  <c:v>Proteins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Sheet4!$C$1:$Q$2</c:f>
              <c:multiLvlStrCache>
                <c:ptCount val="15"/>
                <c:lvl>
                  <c:pt idx="0">
                    <c:v>Start</c:v>
                  </c:pt>
                  <c:pt idx="1">
                    <c:v>Pre-Control</c:v>
                  </c:pt>
                  <c:pt idx="2">
                    <c:v>Pre-Cellulase</c:v>
                  </c:pt>
                  <c:pt idx="3">
                    <c:v>Start</c:v>
                  </c:pt>
                  <c:pt idx="4">
                    <c:v>Pre-Control</c:v>
                  </c:pt>
                  <c:pt idx="5">
                    <c:v>Pre-Amyalse</c:v>
                  </c:pt>
                  <c:pt idx="6">
                    <c:v>Pre-Lipase</c:v>
                  </c:pt>
                  <c:pt idx="7">
                    <c:v>Pre-Protease</c:v>
                  </c:pt>
                  <c:pt idx="8">
                    <c:v>Pre-Mix</c:v>
                  </c:pt>
                  <c:pt idx="9">
                    <c:v>Start</c:v>
                  </c:pt>
                  <c:pt idx="10">
                    <c:v>Post-Control</c:v>
                  </c:pt>
                  <c:pt idx="11">
                    <c:v>Post-Cellulase</c:v>
                  </c:pt>
                  <c:pt idx="12">
                    <c:v>Post-Lipase</c:v>
                  </c:pt>
                  <c:pt idx="13">
                    <c:v>Post-Protease</c:v>
                  </c:pt>
                  <c:pt idx="14">
                    <c:v>Post-Mix</c:v>
                  </c:pt>
                </c:lvl>
                <c:lvl>
                  <c:pt idx="0">
                    <c:v>Energy crops</c:v>
                  </c:pt>
                  <c:pt idx="3">
                    <c:v>Food waste</c:v>
                  </c:pt>
                  <c:pt idx="9">
                    <c:v>Sludge</c:v>
                  </c:pt>
                </c:lvl>
              </c:multiLvlStrCache>
            </c:multiLvlStrRef>
          </c:cat>
          <c:val>
            <c:numRef>
              <c:f>Sheet4!$C$7:$Q$7</c:f>
              <c:numCache>
                <c:formatCode>0.00</c:formatCode>
                <c:ptCount val="15"/>
                <c:pt idx="0">
                  <c:v>14.78677242</c:v>
                </c:pt>
                <c:pt idx="1">
                  <c:v>10.558030199999999</c:v>
                </c:pt>
                <c:pt idx="2">
                  <c:v>10.216089459999999</c:v>
                </c:pt>
                <c:pt idx="3">
                  <c:v>10.7527486638</c:v>
                </c:pt>
                <c:pt idx="4">
                  <c:v>5.3499627200000006</c:v>
                </c:pt>
                <c:pt idx="5">
                  <c:v>4.9815597600000006</c:v>
                </c:pt>
                <c:pt idx="6">
                  <c:v>7.8936392800000013</c:v>
                </c:pt>
                <c:pt idx="7">
                  <c:v>8.1792064</c:v>
                </c:pt>
                <c:pt idx="8">
                  <c:v>6.7619473600000006</c:v>
                </c:pt>
                <c:pt idx="9">
                  <c:v>5.8170090475406564</c:v>
                </c:pt>
                <c:pt idx="10">
                  <c:v>4.3638719999999998</c:v>
                </c:pt>
                <c:pt idx="11">
                  <c:v>4.2139680000000013</c:v>
                </c:pt>
                <c:pt idx="12">
                  <c:v>4.4589499999999997</c:v>
                </c:pt>
                <c:pt idx="13">
                  <c:v>4.3722000000000003</c:v>
                </c:pt>
                <c:pt idx="14">
                  <c:v>3.9745380000000008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CF-4D76-929F-81297C062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7483624"/>
        <c:axId val="587478704"/>
      </c:barChart>
      <c:catAx>
        <c:axId val="587483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478704"/>
        <c:crosses val="autoZero"/>
        <c:auto val="1"/>
        <c:lblAlgn val="ctr"/>
        <c:lblOffset val="100"/>
        <c:noMultiLvlLbl val="0"/>
      </c:catAx>
      <c:valAx>
        <c:axId val="587478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483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83820</xdr:colOff>
      <xdr:row>42</xdr:row>
      <xdr:rowOff>152400</xdr:rowOff>
    </xdr:from>
    <xdr:to>
      <xdr:col>19</xdr:col>
      <xdr:colOff>548640</xdr:colOff>
      <xdr:row>58</xdr:row>
      <xdr:rowOff>167640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198120</xdr:colOff>
      <xdr:row>2</xdr:row>
      <xdr:rowOff>361950</xdr:rowOff>
    </xdr:from>
    <xdr:to>
      <xdr:col>22</xdr:col>
      <xdr:colOff>53340</xdr:colOff>
      <xdr:row>13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340518-0DEA-47CF-9DED-9EAD0E7D40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262466</xdr:colOff>
      <xdr:row>8</xdr:row>
      <xdr:rowOff>155575</xdr:rowOff>
    </xdr:from>
    <xdr:to>
      <xdr:col>25</xdr:col>
      <xdr:colOff>613833</xdr:colOff>
      <xdr:row>22</xdr:row>
      <xdr:rowOff>41275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51CFA50-41D1-4158-BDE2-CAF35B812C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142875</xdr:rowOff>
    </xdr:from>
    <xdr:to>
      <xdr:col>13</xdr:col>
      <xdr:colOff>85725</xdr:colOff>
      <xdr:row>23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DDD2ED-2402-446F-82AA-C8C54E01F4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opLeftCell="A19" workbookViewId="0">
      <selection activeCell="C49" sqref="C49"/>
    </sheetView>
  </sheetViews>
  <sheetFormatPr defaultRowHeight="14.4" x14ac:dyDescent="0.3"/>
  <cols>
    <col min="1" max="1" width="14" bestFit="1" customWidth="1"/>
    <col min="2" max="3" width="11.5546875" style="21" customWidth="1"/>
    <col min="4" max="6" width="9.88671875" customWidth="1"/>
    <col min="7" max="7" width="13.33203125" style="21" customWidth="1"/>
    <col min="8" max="11" width="13.6640625" style="21" customWidth="1"/>
    <col min="12" max="12" width="13.6640625" customWidth="1"/>
  </cols>
  <sheetData>
    <row r="1" spans="1:15" x14ac:dyDescent="0.3">
      <c r="A1" s="12"/>
      <c r="B1" s="79" t="s">
        <v>23</v>
      </c>
      <c r="C1" s="78"/>
      <c r="D1" s="81" t="s">
        <v>22</v>
      </c>
      <c r="E1" s="82"/>
      <c r="F1" s="82"/>
      <c r="G1" s="82"/>
      <c r="H1" s="83"/>
    </row>
    <row r="2" spans="1:15" ht="15" thickBot="1" x14ac:dyDescent="0.35">
      <c r="A2" s="14"/>
      <c r="B2" s="16" t="s">
        <v>0</v>
      </c>
      <c r="C2" s="17" t="s">
        <v>1</v>
      </c>
      <c r="D2" s="9" t="s">
        <v>12</v>
      </c>
      <c r="E2" s="10" t="s">
        <v>24</v>
      </c>
      <c r="F2" s="10" t="s">
        <v>14</v>
      </c>
      <c r="G2" s="16" t="s">
        <v>15</v>
      </c>
      <c r="H2" s="17" t="s">
        <v>16</v>
      </c>
    </row>
    <row r="3" spans="1:15" x14ac:dyDescent="0.3">
      <c r="A3" s="13" t="s">
        <v>7</v>
      </c>
      <c r="B3" s="18">
        <v>20</v>
      </c>
      <c r="C3" s="19">
        <v>4</v>
      </c>
      <c r="D3" s="7">
        <v>3</v>
      </c>
      <c r="E3" s="6">
        <v>5</v>
      </c>
      <c r="F3" s="6">
        <v>4</v>
      </c>
      <c r="G3" s="20">
        <v>3</v>
      </c>
      <c r="H3" s="19">
        <v>4</v>
      </c>
    </row>
    <row r="4" spans="1:15" x14ac:dyDescent="0.3">
      <c r="A4" s="13" t="s">
        <v>2</v>
      </c>
      <c r="B4" s="20">
        <v>62</v>
      </c>
      <c r="C4" s="19">
        <v>73</v>
      </c>
      <c r="D4" s="7">
        <v>63</v>
      </c>
      <c r="E4" s="6">
        <v>76</v>
      </c>
      <c r="F4" s="6">
        <v>62</v>
      </c>
      <c r="G4" s="20">
        <v>62</v>
      </c>
      <c r="H4" s="19">
        <v>70</v>
      </c>
    </row>
    <row r="5" spans="1:15" x14ac:dyDescent="0.3">
      <c r="A5" s="13" t="s">
        <v>3</v>
      </c>
      <c r="B5" s="20">
        <v>22</v>
      </c>
      <c r="C5" s="19">
        <v>3</v>
      </c>
      <c r="D5" s="7">
        <v>13</v>
      </c>
      <c r="E5" s="6">
        <v>9</v>
      </c>
      <c r="F5" s="6">
        <v>14</v>
      </c>
      <c r="G5" s="20">
        <v>14</v>
      </c>
      <c r="H5" s="19">
        <v>10</v>
      </c>
      <c r="J5" s="80"/>
    </row>
    <row r="6" spans="1:15" x14ac:dyDescent="0.3">
      <c r="A6" s="13" t="s">
        <v>4</v>
      </c>
      <c r="B6" s="20">
        <v>1</v>
      </c>
      <c r="C6" s="19">
        <v>1</v>
      </c>
      <c r="D6" s="7">
        <v>1</v>
      </c>
      <c r="E6" s="6">
        <v>1</v>
      </c>
      <c r="F6" s="6">
        <v>1</v>
      </c>
      <c r="G6" s="20">
        <v>1</v>
      </c>
      <c r="H6" s="19">
        <v>1</v>
      </c>
      <c r="J6" s="80"/>
      <c r="L6" s="1"/>
      <c r="M6" s="1"/>
      <c r="N6" s="1"/>
      <c r="O6" s="1"/>
    </row>
    <row r="7" spans="1:15" ht="15" thickBot="1" x14ac:dyDescent="0.35">
      <c r="A7" s="14" t="s">
        <v>5</v>
      </c>
      <c r="B7" s="16">
        <v>15</v>
      </c>
      <c r="C7" s="17">
        <v>22</v>
      </c>
      <c r="D7" s="9">
        <v>22</v>
      </c>
      <c r="E7" s="10">
        <v>14</v>
      </c>
      <c r="F7" s="10">
        <v>22</v>
      </c>
      <c r="G7" s="16">
        <v>23</v>
      </c>
      <c r="H7" s="17">
        <v>19</v>
      </c>
      <c r="J7" s="2"/>
      <c r="K7" s="25"/>
      <c r="L7" s="3"/>
      <c r="M7" s="3"/>
      <c r="N7" s="3"/>
      <c r="O7" s="3"/>
    </row>
    <row r="8" spans="1:15" ht="15" thickBot="1" x14ac:dyDescent="0.35">
      <c r="K8" s="25"/>
      <c r="L8" s="4"/>
      <c r="M8" s="4"/>
      <c r="N8" s="4"/>
      <c r="O8" s="4"/>
    </row>
    <row r="9" spans="1:15" x14ac:dyDescent="0.3">
      <c r="A9" s="12"/>
      <c r="B9" s="77" t="s">
        <v>23</v>
      </c>
      <c r="C9" s="78"/>
      <c r="D9" s="82" t="s">
        <v>22</v>
      </c>
      <c r="E9" s="83"/>
      <c r="F9" s="5"/>
      <c r="K9" s="25"/>
      <c r="L9" s="4"/>
      <c r="M9" s="4"/>
      <c r="N9" s="4"/>
      <c r="O9" s="4"/>
    </row>
    <row r="10" spans="1:15" ht="15" thickBot="1" x14ac:dyDescent="0.35">
      <c r="A10" s="13"/>
      <c r="B10" s="22" t="s">
        <v>8</v>
      </c>
      <c r="C10" s="17" t="s">
        <v>1</v>
      </c>
      <c r="D10" s="10" t="s">
        <v>12</v>
      </c>
      <c r="E10" s="11" t="s">
        <v>13</v>
      </c>
      <c r="K10" s="25"/>
      <c r="L10" s="4"/>
      <c r="M10" s="4"/>
      <c r="N10" s="4"/>
      <c r="O10" s="4"/>
    </row>
    <row r="11" spans="1:15" x14ac:dyDescent="0.3">
      <c r="A11" s="13" t="s">
        <v>7</v>
      </c>
      <c r="B11" s="23">
        <v>39</v>
      </c>
      <c r="C11" s="19">
        <v>9</v>
      </c>
      <c r="D11" s="6">
        <v>8</v>
      </c>
      <c r="E11" s="8">
        <v>8</v>
      </c>
      <c r="K11" s="25"/>
      <c r="L11" s="4"/>
      <c r="M11" s="4"/>
      <c r="N11" s="4"/>
      <c r="O11" s="4"/>
    </row>
    <row r="12" spans="1:15" x14ac:dyDescent="0.3">
      <c r="A12" s="13" t="s">
        <v>2</v>
      </c>
      <c r="B12" s="24">
        <v>62</v>
      </c>
      <c r="C12" s="19">
        <v>60</v>
      </c>
      <c r="D12" s="6">
        <v>60</v>
      </c>
      <c r="E12" s="8">
        <v>66</v>
      </c>
    </row>
    <row r="13" spans="1:15" x14ac:dyDescent="0.3">
      <c r="A13" s="13" t="s">
        <v>3</v>
      </c>
      <c r="B13" s="24">
        <v>22</v>
      </c>
      <c r="C13" s="19">
        <v>20</v>
      </c>
      <c r="D13" s="6">
        <v>13</v>
      </c>
      <c r="E13" s="8">
        <v>8</v>
      </c>
    </row>
    <row r="14" spans="1:15" x14ac:dyDescent="0.3">
      <c r="A14" s="13" t="s">
        <v>4</v>
      </c>
      <c r="B14" s="24">
        <v>12</v>
      </c>
      <c r="C14" s="19">
        <v>1</v>
      </c>
      <c r="D14" s="6">
        <v>8</v>
      </c>
      <c r="E14" s="8">
        <v>8</v>
      </c>
    </row>
    <row r="15" spans="1:15" ht="15" thickBot="1" x14ac:dyDescent="0.35">
      <c r="A15" s="14" t="s">
        <v>5</v>
      </c>
      <c r="B15" s="22">
        <v>15</v>
      </c>
      <c r="C15" s="17">
        <v>19</v>
      </c>
      <c r="D15" s="10">
        <v>19</v>
      </c>
      <c r="E15" s="11">
        <v>18</v>
      </c>
    </row>
    <row r="16" spans="1:15" ht="15" thickBot="1" x14ac:dyDescent="0.35"/>
    <row r="17" spans="1:12" x14ac:dyDescent="0.3">
      <c r="A17" s="12"/>
      <c r="B17" s="77" t="s">
        <v>23</v>
      </c>
      <c r="C17" s="78"/>
      <c r="D17" s="15"/>
      <c r="E17" s="15"/>
      <c r="F17" s="15"/>
      <c r="G17" s="77" t="s">
        <v>22</v>
      </c>
      <c r="H17" s="79"/>
      <c r="I17" s="79"/>
      <c r="J17" s="79"/>
      <c r="K17" s="78"/>
    </row>
    <row r="18" spans="1:12" ht="15" thickBot="1" x14ac:dyDescent="0.35">
      <c r="A18" s="14"/>
      <c r="B18" s="22" t="s">
        <v>11</v>
      </c>
      <c r="C18" s="17" t="s">
        <v>1</v>
      </c>
      <c r="D18" s="10" t="s">
        <v>10</v>
      </c>
      <c r="E18" s="10" t="s">
        <v>9</v>
      </c>
      <c r="F18" s="10" t="s">
        <v>6</v>
      </c>
      <c r="G18" s="22" t="s">
        <v>21</v>
      </c>
      <c r="H18" s="16" t="s">
        <v>17</v>
      </c>
      <c r="I18" s="16" t="s">
        <v>18</v>
      </c>
      <c r="J18" s="16" t="s">
        <v>19</v>
      </c>
      <c r="K18" s="17" t="s">
        <v>20</v>
      </c>
    </row>
    <row r="19" spans="1:12" x14ac:dyDescent="0.3">
      <c r="A19" s="13" t="s">
        <v>7</v>
      </c>
      <c r="B19" s="23">
        <v>5</v>
      </c>
      <c r="C19" s="19">
        <v>3</v>
      </c>
      <c r="D19" s="6"/>
      <c r="E19" s="6"/>
      <c r="F19" s="6"/>
      <c r="G19" s="23">
        <v>2.62</v>
      </c>
      <c r="H19" s="18">
        <v>2.64</v>
      </c>
      <c r="I19" s="18">
        <v>2.57</v>
      </c>
      <c r="J19" s="18">
        <v>2.52</v>
      </c>
      <c r="K19" s="26">
        <v>2.4900000000000002</v>
      </c>
    </row>
    <row r="20" spans="1:12" x14ac:dyDescent="0.3">
      <c r="A20" s="13" t="s">
        <v>2</v>
      </c>
      <c r="B20" s="24">
        <v>36</v>
      </c>
      <c r="C20" s="19">
        <v>46</v>
      </c>
      <c r="D20" s="6"/>
      <c r="E20" s="6"/>
      <c r="F20" s="6"/>
      <c r="G20" s="23">
        <v>45.65</v>
      </c>
      <c r="H20" s="18">
        <v>52.55</v>
      </c>
      <c r="I20" s="18">
        <v>52.16</v>
      </c>
      <c r="J20" s="18">
        <v>50.9</v>
      </c>
      <c r="K20" s="26">
        <v>53.99</v>
      </c>
    </row>
    <row r="21" spans="1:12" x14ac:dyDescent="0.3">
      <c r="A21" s="13" t="s">
        <v>3</v>
      </c>
      <c r="B21" s="24">
        <v>32</v>
      </c>
      <c r="C21" s="19">
        <v>23</v>
      </c>
      <c r="D21" s="6"/>
      <c r="E21" s="6"/>
      <c r="F21" s="6"/>
      <c r="G21" s="24">
        <v>23</v>
      </c>
      <c r="H21" s="20">
        <v>23</v>
      </c>
      <c r="I21" s="20">
        <v>21</v>
      </c>
      <c r="J21" s="20">
        <v>23</v>
      </c>
      <c r="K21" s="19">
        <v>21</v>
      </c>
    </row>
    <row r="22" spans="1:12" x14ac:dyDescent="0.3">
      <c r="A22" s="13" t="s">
        <v>4</v>
      </c>
      <c r="B22" s="24">
        <v>10</v>
      </c>
      <c r="C22" s="19">
        <v>8</v>
      </c>
      <c r="D22" s="6"/>
      <c r="E22" s="6"/>
      <c r="F22" s="6"/>
      <c r="G22" s="24">
        <v>8</v>
      </c>
      <c r="H22" s="20">
        <v>1</v>
      </c>
      <c r="I22" s="20">
        <v>1</v>
      </c>
      <c r="J22" s="20">
        <v>1</v>
      </c>
      <c r="K22" s="19">
        <v>1</v>
      </c>
    </row>
    <row r="23" spans="1:12" ht="15" thickBot="1" x14ac:dyDescent="0.35">
      <c r="A23" s="14" t="s">
        <v>5</v>
      </c>
      <c r="B23" s="22">
        <v>22</v>
      </c>
      <c r="C23" s="17">
        <v>22</v>
      </c>
      <c r="D23" s="10"/>
      <c r="E23" s="10"/>
      <c r="F23" s="10"/>
      <c r="G23" s="22">
        <v>24</v>
      </c>
      <c r="H23" s="16">
        <v>23</v>
      </c>
      <c r="I23" s="16">
        <v>25</v>
      </c>
      <c r="J23" s="16">
        <v>25</v>
      </c>
      <c r="K23" s="17">
        <v>23</v>
      </c>
    </row>
    <row r="26" spans="1:12" x14ac:dyDescent="0.3">
      <c r="A26" s="76" t="s">
        <v>25</v>
      </c>
      <c r="B26" s="76" t="s">
        <v>26</v>
      </c>
      <c r="C26" s="76"/>
      <c r="D26" s="76"/>
      <c r="E26" s="76"/>
      <c r="F26" s="76"/>
      <c r="G26" s="76" t="s">
        <v>27</v>
      </c>
      <c r="H26" s="76"/>
      <c r="I26" s="76"/>
      <c r="J26" s="76" t="s">
        <v>11</v>
      </c>
      <c r="K26" s="76"/>
      <c r="L26" s="76"/>
    </row>
    <row r="27" spans="1:12" x14ac:dyDescent="0.3">
      <c r="A27" s="76"/>
      <c r="B27" s="27" t="s">
        <v>28</v>
      </c>
      <c r="C27" s="74" t="s">
        <v>29</v>
      </c>
      <c r="D27" s="74"/>
      <c r="E27" s="74" t="s">
        <v>30</v>
      </c>
      <c r="F27" s="74"/>
      <c r="G27" s="28" t="s">
        <v>28</v>
      </c>
      <c r="H27" s="28" t="s">
        <v>29</v>
      </c>
      <c r="I27" s="28" t="s">
        <v>30</v>
      </c>
      <c r="J27" s="28" t="s">
        <v>28</v>
      </c>
      <c r="K27" s="28" t="s">
        <v>29</v>
      </c>
      <c r="L27" s="28" t="s">
        <v>30</v>
      </c>
    </row>
    <row r="28" spans="1:12" x14ac:dyDescent="0.3">
      <c r="A28" s="29" t="s">
        <v>31</v>
      </c>
      <c r="B28" s="75">
        <v>390</v>
      </c>
      <c r="C28" s="75"/>
      <c r="D28" s="74">
        <v>90</v>
      </c>
      <c r="E28" s="74"/>
      <c r="F28" s="30">
        <v>0.77</v>
      </c>
      <c r="G28" s="31">
        <v>200</v>
      </c>
      <c r="H28" s="31">
        <v>40</v>
      </c>
      <c r="I28" s="32">
        <v>0.8</v>
      </c>
      <c r="J28" s="31">
        <v>50</v>
      </c>
      <c r="K28" s="31">
        <v>30</v>
      </c>
      <c r="L28" s="32">
        <v>0.4</v>
      </c>
    </row>
    <row r="29" spans="1:12" ht="22.8" x14ac:dyDescent="0.3">
      <c r="A29" s="29" t="s">
        <v>32</v>
      </c>
      <c r="B29" s="74">
        <v>234</v>
      </c>
      <c r="C29" s="74"/>
      <c r="D29" s="74">
        <v>54</v>
      </c>
      <c r="E29" s="74"/>
      <c r="F29" s="30">
        <v>0.77</v>
      </c>
      <c r="G29" s="31">
        <v>124</v>
      </c>
      <c r="H29" s="31">
        <v>29.2</v>
      </c>
      <c r="I29" s="32">
        <v>0.76</v>
      </c>
      <c r="J29" s="31">
        <v>18</v>
      </c>
      <c r="K29" s="31">
        <v>13.8</v>
      </c>
      <c r="L29" s="32">
        <v>0.23</v>
      </c>
    </row>
    <row r="30" spans="1:12" x14ac:dyDescent="0.3">
      <c r="A30" s="29" t="s">
        <v>33</v>
      </c>
      <c r="B30" s="74">
        <v>109</v>
      </c>
      <c r="C30" s="74"/>
      <c r="D30" s="74">
        <v>18</v>
      </c>
      <c r="E30" s="74"/>
      <c r="F30" s="30">
        <v>0.84</v>
      </c>
      <c r="G30" s="31">
        <v>44</v>
      </c>
      <c r="H30" s="31">
        <v>1.2</v>
      </c>
      <c r="I30" s="32">
        <v>0.97</v>
      </c>
      <c r="J30" s="31">
        <v>16</v>
      </c>
      <c r="K30" s="31">
        <v>6.9</v>
      </c>
      <c r="L30" s="32">
        <v>0.56999999999999995</v>
      </c>
    </row>
    <row r="31" spans="1:12" x14ac:dyDescent="0.3">
      <c r="A31" s="29" t="s">
        <v>34</v>
      </c>
      <c r="B31" s="74">
        <v>47</v>
      </c>
      <c r="C31" s="74"/>
      <c r="D31" s="74">
        <v>1</v>
      </c>
      <c r="E31" s="74"/>
      <c r="F31" s="30">
        <v>0.98</v>
      </c>
      <c r="G31" s="31">
        <v>2</v>
      </c>
      <c r="H31" s="31">
        <v>0.4</v>
      </c>
      <c r="I31" s="32">
        <v>0.8</v>
      </c>
      <c r="J31" s="31">
        <v>5</v>
      </c>
      <c r="K31" s="31">
        <v>2.4</v>
      </c>
      <c r="L31" s="32">
        <v>0.52</v>
      </c>
    </row>
    <row r="32" spans="1:12" x14ac:dyDescent="0.3">
      <c r="A32" s="29" t="s">
        <v>35</v>
      </c>
      <c r="B32" s="74">
        <v>4</v>
      </c>
      <c r="C32" s="74"/>
      <c r="D32" s="74">
        <v>17</v>
      </c>
      <c r="E32" s="74"/>
      <c r="F32" s="30">
        <v>-3.32</v>
      </c>
      <c r="G32" s="31">
        <v>30</v>
      </c>
      <c r="H32" s="31">
        <v>8.8000000000000007</v>
      </c>
      <c r="I32" s="32">
        <v>0.71</v>
      </c>
      <c r="J32" s="31">
        <v>11</v>
      </c>
      <c r="K32" s="31">
        <v>6.6</v>
      </c>
      <c r="L32" s="32">
        <v>0.4</v>
      </c>
    </row>
    <row r="34" spans="1:13" ht="26.4" customHeight="1" x14ac:dyDescent="0.3">
      <c r="A34" s="91" t="s">
        <v>38</v>
      </c>
    </row>
    <row r="35" spans="1:13" x14ac:dyDescent="0.3">
      <c r="A35" s="34"/>
      <c r="B35" s="35" t="s">
        <v>36</v>
      </c>
      <c r="C35" s="35" t="s">
        <v>37</v>
      </c>
      <c r="D35" s="72" t="s">
        <v>54</v>
      </c>
      <c r="E35" s="73"/>
      <c r="F35" s="70" t="s">
        <v>46</v>
      </c>
      <c r="G35" s="71"/>
      <c r="H35" s="47" t="s">
        <v>60</v>
      </c>
      <c r="I35" s="47"/>
      <c r="J35" s="47"/>
      <c r="K35" s="45"/>
      <c r="L35" s="45"/>
    </row>
    <row r="36" spans="1:13" x14ac:dyDescent="0.3">
      <c r="A36" s="36" t="s">
        <v>39</v>
      </c>
      <c r="B36" s="55">
        <v>143.61688712604618</v>
      </c>
      <c r="C36" s="56">
        <v>550</v>
      </c>
      <c r="D36" s="35" t="s">
        <v>36</v>
      </c>
      <c r="E36" s="35" t="s">
        <v>37</v>
      </c>
      <c r="F36" s="34" t="s">
        <v>40</v>
      </c>
      <c r="G36" s="38" t="s">
        <v>47</v>
      </c>
      <c r="H36" s="46" t="s">
        <v>21</v>
      </c>
      <c r="I36" s="46" t="s">
        <v>17</v>
      </c>
      <c r="J36" s="46" t="s">
        <v>49</v>
      </c>
      <c r="K36" s="46" t="s">
        <v>19</v>
      </c>
      <c r="L36" s="46" t="s">
        <v>20</v>
      </c>
    </row>
    <row r="37" spans="1:13" x14ac:dyDescent="0.3">
      <c r="A37" s="36" t="s">
        <v>41</v>
      </c>
      <c r="B37" s="39">
        <v>5.3900000000000003E-2</v>
      </c>
      <c r="C37" s="39">
        <v>3.4000000000000002E-2</v>
      </c>
      <c r="D37" s="41">
        <f>B37*$B$36</f>
        <v>7.7409502160938892</v>
      </c>
      <c r="E37" s="38">
        <f>C37*$C$36</f>
        <v>18.700000000000003</v>
      </c>
      <c r="F37" s="42">
        <f>D37+E37</f>
        <v>26.440950216093892</v>
      </c>
      <c r="G37" s="43">
        <f>F37/(B36+C36)</f>
        <v>3.8120395721116522E-2</v>
      </c>
      <c r="H37" s="41">
        <v>2.62</v>
      </c>
      <c r="I37" s="41">
        <v>2.64</v>
      </c>
      <c r="J37" s="41">
        <v>2.57</v>
      </c>
      <c r="K37" s="41">
        <v>2.52</v>
      </c>
      <c r="L37" s="41">
        <v>2.4900000000000002</v>
      </c>
    </row>
    <row r="38" spans="1:13" x14ac:dyDescent="0.3">
      <c r="A38" s="36" t="s">
        <v>2</v>
      </c>
      <c r="B38" s="39">
        <v>0.36</v>
      </c>
      <c r="C38" s="39">
        <v>0.46</v>
      </c>
      <c r="D38" s="41">
        <f>B38*$D$37</f>
        <v>2.7867420777938001</v>
      </c>
      <c r="E38" s="38">
        <f>C38*$E$37</f>
        <v>8.6020000000000021</v>
      </c>
      <c r="F38" s="42">
        <f>D38+E38</f>
        <v>11.388742077793802</v>
      </c>
      <c r="G38" s="44">
        <f>F38/$F$37</f>
        <v>0.43072363075899528</v>
      </c>
      <c r="H38" s="37">
        <v>45.65</v>
      </c>
      <c r="I38" s="37">
        <v>52.55</v>
      </c>
      <c r="J38" s="37">
        <v>52.16</v>
      </c>
      <c r="K38" s="37">
        <v>50.9</v>
      </c>
      <c r="L38" s="37">
        <v>53.99</v>
      </c>
    </row>
    <row r="39" spans="1:13" x14ac:dyDescent="0.3">
      <c r="A39" s="36" t="s">
        <v>3</v>
      </c>
      <c r="B39" s="39">
        <v>0.32</v>
      </c>
      <c r="C39" s="39">
        <v>0.23</v>
      </c>
      <c r="D39" s="41">
        <f t="shared" ref="D39:D41" si="0">B39*$D$37</f>
        <v>2.4771040691500446</v>
      </c>
      <c r="E39" s="38">
        <f t="shared" ref="E39:E41" si="1">C39*$E$37</f>
        <v>4.301000000000001</v>
      </c>
      <c r="F39" s="42">
        <f t="shared" ref="F39:F41" si="2">D39+E39</f>
        <v>6.7781040691500456</v>
      </c>
      <c r="G39" s="44">
        <f t="shared" ref="G39:G41" si="3">F39/$F$37</f>
        <v>0.2563487323169043</v>
      </c>
      <c r="H39" s="38">
        <v>23</v>
      </c>
      <c r="I39" s="38">
        <v>23</v>
      </c>
      <c r="J39" s="38">
        <v>21</v>
      </c>
      <c r="K39" s="38">
        <v>23</v>
      </c>
      <c r="L39" s="38">
        <v>21</v>
      </c>
    </row>
    <row r="40" spans="1:13" x14ac:dyDescent="0.3">
      <c r="A40" s="36" t="s">
        <v>4</v>
      </c>
      <c r="B40" s="39">
        <v>0.1</v>
      </c>
      <c r="C40" s="39">
        <v>0.08</v>
      </c>
      <c r="D40" s="41">
        <f t="shared" si="0"/>
        <v>0.77409502160938892</v>
      </c>
      <c r="E40" s="38">
        <f t="shared" si="1"/>
        <v>1.4960000000000002</v>
      </c>
      <c r="F40" s="42">
        <f t="shared" si="2"/>
        <v>2.2700950216093894</v>
      </c>
      <c r="G40" s="44">
        <f t="shared" si="3"/>
        <v>8.585527384820095E-2</v>
      </c>
      <c r="H40" s="38">
        <v>8</v>
      </c>
      <c r="I40" s="38">
        <v>1</v>
      </c>
      <c r="J40" s="38">
        <v>1</v>
      </c>
      <c r="K40" s="38">
        <v>1</v>
      </c>
      <c r="L40" s="38">
        <v>1</v>
      </c>
    </row>
    <row r="41" spans="1:13" x14ac:dyDescent="0.3">
      <c r="A41" s="36" t="s">
        <v>5</v>
      </c>
      <c r="B41" s="39">
        <v>0.22</v>
      </c>
      <c r="C41" s="39">
        <v>0.22</v>
      </c>
      <c r="D41" s="41">
        <f t="shared" si="0"/>
        <v>1.7030090475406556</v>
      </c>
      <c r="E41" s="38">
        <f t="shared" si="1"/>
        <v>4.1140000000000008</v>
      </c>
      <c r="F41" s="42">
        <f t="shared" si="2"/>
        <v>5.8170090475406564</v>
      </c>
      <c r="G41" s="44">
        <f t="shared" si="3"/>
        <v>0.22</v>
      </c>
      <c r="H41" s="38">
        <v>24</v>
      </c>
      <c r="I41" s="38">
        <v>23</v>
      </c>
      <c r="J41" s="38">
        <v>25</v>
      </c>
      <c r="K41" s="38">
        <v>25</v>
      </c>
      <c r="L41" s="38">
        <v>23</v>
      </c>
    </row>
    <row r="43" spans="1:13" x14ac:dyDescent="0.3">
      <c r="D43" s="40"/>
    </row>
    <row r="44" spans="1:13" x14ac:dyDescent="0.3">
      <c r="G44" s="38" t="s">
        <v>47</v>
      </c>
      <c r="H44" s="46" t="s">
        <v>72</v>
      </c>
      <c r="I44" s="46" t="s">
        <v>73</v>
      </c>
      <c r="J44" s="46" t="s">
        <v>74</v>
      </c>
      <c r="K44" s="46" t="s">
        <v>75</v>
      </c>
      <c r="L44" s="46" t="s">
        <v>76</v>
      </c>
    </row>
    <row r="45" spans="1:13" x14ac:dyDescent="0.3">
      <c r="F45" s="34" t="s">
        <v>48</v>
      </c>
      <c r="G45" s="42">
        <f>F37</f>
        <v>26.440950216093892</v>
      </c>
      <c r="H45" s="41">
        <f>H37*6.94</f>
        <v>18.1828</v>
      </c>
      <c r="I45" s="41">
        <f>I37*6.94</f>
        <v>18.321600000000004</v>
      </c>
      <c r="J45" s="41">
        <f>J37*6.94</f>
        <v>17.835799999999999</v>
      </c>
      <c r="K45" s="41">
        <f>K37*6.94</f>
        <v>17.488800000000001</v>
      </c>
      <c r="L45" s="41">
        <f>L37*6.94</f>
        <v>17.280600000000003</v>
      </c>
    </row>
    <row r="46" spans="1:13" x14ac:dyDescent="0.3">
      <c r="E46">
        <v>1</v>
      </c>
      <c r="F46" s="34" t="s">
        <v>42</v>
      </c>
      <c r="G46" s="41">
        <f>$F$37*G38</f>
        <v>11.388742077793802</v>
      </c>
      <c r="H46" s="41">
        <f>($H$45/100)*H38</f>
        <v>8.3004481999999999</v>
      </c>
      <c r="I46" s="41">
        <f>($I$45/100)*I38</f>
        <v>9.6280008000000024</v>
      </c>
      <c r="J46" s="41">
        <f>($J$45/100)*J38</f>
        <v>9.3031532799999983</v>
      </c>
      <c r="K46" s="41">
        <f>($K$45/100)*K38</f>
        <v>8.901799200000001</v>
      </c>
      <c r="L46" s="41">
        <f>($L$45/100)*L38</f>
        <v>9.3297959400000021</v>
      </c>
    </row>
    <row r="47" spans="1:13" x14ac:dyDescent="0.3">
      <c r="E47">
        <v>2</v>
      </c>
      <c r="F47" s="34" t="s">
        <v>43</v>
      </c>
      <c r="G47" s="41">
        <f>$F$37*G39</f>
        <v>6.7781040691500465</v>
      </c>
      <c r="H47" s="41">
        <f>($H$45/100)*H39</f>
        <v>4.1820439999999994</v>
      </c>
      <c r="I47" s="41">
        <f>($I$45/100)*I39</f>
        <v>4.2139680000000013</v>
      </c>
      <c r="J47" s="41">
        <f>($J$45/100)*J39</f>
        <v>3.7455179999999997</v>
      </c>
      <c r="K47" s="41">
        <f>($K$45/100)*K39</f>
        <v>4.022424</v>
      </c>
      <c r="L47" s="41">
        <f>($L$45/100)*L39</f>
        <v>3.6289260000000008</v>
      </c>
    </row>
    <row r="48" spans="1:13" x14ac:dyDescent="0.3">
      <c r="E48">
        <v>3</v>
      </c>
      <c r="F48" s="34" t="s">
        <v>44</v>
      </c>
      <c r="G48" s="41">
        <f>$F$37*G40</f>
        <v>2.2700950216093894</v>
      </c>
      <c r="H48" s="41">
        <f>($H$45/100)*H40</f>
        <v>1.4546239999999999</v>
      </c>
      <c r="I48" s="41">
        <f>($I$45/100)*I40</f>
        <v>0.18321600000000005</v>
      </c>
      <c r="J48" s="41">
        <f>($J$45/100)*J40</f>
        <v>0.17835799999999999</v>
      </c>
      <c r="K48" s="41">
        <f>($K$45/100)*K40</f>
        <v>0.17488800000000002</v>
      </c>
      <c r="L48" s="41">
        <f>($L$45/100)*L40</f>
        <v>0.17280600000000004</v>
      </c>
      <c r="M48" s="33"/>
    </row>
    <row r="49" spans="4:12" x14ac:dyDescent="0.3">
      <c r="E49">
        <v>4</v>
      </c>
      <c r="F49" s="34" t="s">
        <v>45</v>
      </c>
      <c r="G49" s="41">
        <f>$F$37*G41</f>
        <v>5.8170090475406564</v>
      </c>
      <c r="H49" s="41">
        <f>($H$45/100)*H41</f>
        <v>4.3638719999999998</v>
      </c>
      <c r="I49" s="41">
        <f>($I$45/100)*I41</f>
        <v>4.2139680000000013</v>
      </c>
      <c r="J49" s="41">
        <f>($J$45/100)*J41</f>
        <v>4.4589499999999997</v>
      </c>
      <c r="K49" s="41">
        <f>($K$45/100)*K41</f>
        <v>4.3722000000000003</v>
      </c>
      <c r="L49" s="41">
        <f>($L$45/100)*L41</f>
        <v>3.9745380000000008</v>
      </c>
    </row>
    <row r="50" spans="4:12" x14ac:dyDescent="0.3">
      <c r="D50" s="40"/>
      <c r="F50" s="34"/>
      <c r="G50" s="38"/>
      <c r="H50" s="67" t="s">
        <v>50</v>
      </c>
      <c r="I50" s="68"/>
      <c r="J50" s="68"/>
      <c r="K50" s="68"/>
      <c r="L50" s="69"/>
    </row>
    <row r="51" spans="4:12" x14ac:dyDescent="0.3">
      <c r="F51" s="48" t="s">
        <v>42</v>
      </c>
      <c r="G51" s="50"/>
      <c r="H51" s="51">
        <f>$G$46-H46</f>
        <v>3.0882938777938023</v>
      </c>
      <c r="I51" s="51">
        <f>$G$46-I46</f>
        <v>1.7607412777937999</v>
      </c>
      <c r="J51" s="51">
        <f>$G$46-J46</f>
        <v>2.0855887977938039</v>
      </c>
      <c r="K51" s="51">
        <f>$G$46-K46</f>
        <v>2.4869428777938012</v>
      </c>
      <c r="L51" s="51">
        <f>$G$46-L46</f>
        <v>2.0589461377938001</v>
      </c>
    </row>
    <row r="52" spans="4:12" x14ac:dyDescent="0.3">
      <c r="F52" s="34" t="s">
        <v>43</v>
      </c>
      <c r="G52" s="38"/>
      <c r="H52" s="41">
        <f>$G$47-H47</f>
        <v>2.5960600691500471</v>
      </c>
      <c r="I52" s="41">
        <f>$G$47-I47</f>
        <v>2.5641360691500452</v>
      </c>
      <c r="J52" s="41">
        <f>$G$47-J47</f>
        <v>3.0325860691500468</v>
      </c>
      <c r="K52" s="41">
        <f>$G$47-K47</f>
        <v>2.7556800691500465</v>
      </c>
      <c r="L52" s="41">
        <f>$G$47-L47</f>
        <v>3.1491780691500457</v>
      </c>
    </row>
    <row r="53" spans="4:12" x14ac:dyDescent="0.3">
      <c r="F53" s="48" t="s">
        <v>44</v>
      </c>
      <c r="G53" s="50"/>
      <c r="H53" s="51">
        <f>$G$48-H48</f>
        <v>0.81547102160938945</v>
      </c>
      <c r="I53" s="51">
        <f>$G$48-I48</f>
        <v>2.0868790216093895</v>
      </c>
      <c r="J53" s="51">
        <f>$G$48-J48</f>
        <v>2.0917370216093896</v>
      </c>
      <c r="K53" s="51">
        <f>$G$48-K48</f>
        <v>2.0952070216093892</v>
      </c>
      <c r="L53" s="51">
        <f>$G$48-L48</f>
        <v>2.0972890216093893</v>
      </c>
    </row>
    <row r="54" spans="4:12" x14ac:dyDescent="0.3">
      <c r="F54" s="34" t="s">
        <v>45</v>
      </c>
      <c r="G54" s="38"/>
      <c r="H54" s="41">
        <f>$G$49-H49</f>
        <v>1.4531370475406566</v>
      </c>
      <c r="I54" s="41">
        <f>$G$49-I49</f>
        <v>1.6030410475406551</v>
      </c>
      <c r="J54" s="41">
        <f>$G$49-J49</f>
        <v>1.3580590475406566</v>
      </c>
      <c r="K54" s="41">
        <f>$G$49-K49</f>
        <v>1.4448090475406561</v>
      </c>
      <c r="L54" s="41">
        <f>$G$49-L49</f>
        <v>1.8424710475406556</v>
      </c>
    </row>
    <row r="55" spans="4:12" x14ac:dyDescent="0.3">
      <c r="F55" s="34"/>
      <c r="G55" s="38"/>
      <c r="H55" s="67" t="s">
        <v>51</v>
      </c>
      <c r="I55" s="68"/>
      <c r="J55" s="68"/>
      <c r="K55" s="68"/>
      <c r="L55" s="69"/>
    </row>
    <row r="56" spans="4:12" x14ac:dyDescent="0.3">
      <c r="F56" s="49" t="s">
        <v>71</v>
      </c>
      <c r="G56" s="38"/>
      <c r="H56" s="39">
        <f>H51/$G$46</f>
        <v>0.27117076290765019</v>
      </c>
      <c r="I56" s="39">
        <f>I51/$G$46</f>
        <v>0.154603666126302</v>
      </c>
      <c r="J56" s="39">
        <f>J51/$G$46</f>
        <v>0.18312723069392917</v>
      </c>
      <c r="K56" s="39">
        <f>K51/$G$46</f>
        <v>0.21836853102880746</v>
      </c>
      <c r="L56" s="39">
        <f>L51/$G$46</f>
        <v>0.18078784502534401</v>
      </c>
    </row>
    <row r="57" spans="4:12" x14ac:dyDescent="0.3">
      <c r="F57" s="49" t="s">
        <v>56</v>
      </c>
      <c r="G57" s="38"/>
      <c r="H57" s="39">
        <f>H52/$G$47</f>
        <v>0.38300681763884231</v>
      </c>
      <c r="I57" s="39">
        <f>I52/$G$47</f>
        <v>0.37829694601776453</v>
      </c>
      <c r="J57" s="52">
        <f>J52/$G$47</f>
        <v>0.44740919263140255</v>
      </c>
      <c r="K57" s="52">
        <f>K52/$G$47</f>
        <v>0.40655617574422998</v>
      </c>
      <c r="L57" s="39">
        <f>L52/$G$47</f>
        <v>0.46461046289968561</v>
      </c>
    </row>
    <row r="58" spans="4:12" x14ac:dyDescent="0.3">
      <c r="F58" s="49" t="s">
        <v>52</v>
      </c>
      <c r="G58" s="53"/>
      <c r="H58" s="54">
        <f>H53/$G$48</f>
        <v>0.35922329851693136</v>
      </c>
      <c r="I58" s="54">
        <f>I53/$G$48</f>
        <v>0.91929148416434636</v>
      </c>
      <c r="J58" s="52">
        <f>J53/$G$48</f>
        <v>0.92143148269029174</v>
      </c>
      <c r="K58" s="52">
        <f>K53/$G$48</f>
        <v>0.92296005306596685</v>
      </c>
      <c r="L58" s="54">
        <f>L53/$G$48</f>
        <v>0.92387719529137213</v>
      </c>
    </row>
    <row r="59" spans="4:12" x14ac:dyDescent="0.3">
      <c r="F59" s="49" t="s">
        <v>53</v>
      </c>
      <c r="G59" s="38"/>
      <c r="H59" s="39">
        <f>H54/$G$49</f>
        <v>0.24980828389033038</v>
      </c>
      <c r="I59" s="39">
        <f>I54/$G$49</f>
        <v>0.27557822833684548</v>
      </c>
      <c r="J59" s="39">
        <f>J54/$G$49</f>
        <v>0.23346345801453128</v>
      </c>
      <c r="K59" s="39">
        <f>K54/$G$49</f>
        <v>0.24837662030996832</v>
      </c>
      <c r="L59" s="39">
        <f>L54/$G$49</f>
        <v>0.31673855627225206</v>
      </c>
    </row>
    <row r="61" spans="4:12" x14ac:dyDescent="0.3">
      <c r="F61" t="s">
        <v>57</v>
      </c>
      <c r="H61" s="33">
        <f>$G$45-H45</f>
        <v>8.2581502160938918</v>
      </c>
      <c r="I61" s="33">
        <f t="shared" ref="I61:L61" si="4">$G$45-I45</f>
        <v>8.1193502160938884</v>
      </c>
      <c r="J61" s="33">
        <f t="shared" si="4"/>
        <v>8.6051502160938931</v>
      </c>
      <c r="K61" s="33">
        <f>$G$45-K45</f>
        <v>8.9521502160938908</v>
      </c>
      <c r="L61" s="33">
        <f t="shared" si="4"/>
        <v>9.1603502160938888</v>
      </c>
    </row>
    <row r="62" spans="4:12" x14ac:dyDescent="0.3">
      <c r="F62" t="s">
        <v>58</v>
      </c>
      <c r="H62" s="57">
        <f>H61/$G$45</f>
        <v>0.3123242602328028</v>
      </c>
      <c r="I62" s="57">
        <f>I61/$G$45</f>
        <v>0.30707482710480877</v>
      </c>
      <c r="J62" s="57">
        <f t="shared" ref="J62:L62" si="5">J61/$G$45</f>
        <v>0.32544784305278751</v>
      </c>
      <c r="K62" s="57">
        <f t="shared" si="5"/>
        <v>0.33857142587277211</v>
      </c>
      <c r="L62" s="57">
        <f t="shared" si="5"/>
        <v>0.34644557556476285</v>
      </c>
    </row>
  </sheetData>
  <mergeCells count="27">
    <mergeCell ref="B17:C17"/>
    <mergeCell ref="G17:K17"/>
    <mergeCell ref="J5:J6"/>
    <mergeCell ref="B9:C9"/>
    <mergeCell ref="D1:H1"/>
    <mergeCell ref="B1:C1"/>
    <mergeCell ref="D9:E9"/>
    <mergeCell ref="A26:A27"/>
    <mergeCell ref="B26:F26"/>
    <mergeCell ref="G26:I26"/>
    <mergeCell ref="J26:L26"/>
    <mergeCell ref="C27:D27"/>
    <mergeCell ref="E27:F27"/>
    <mergeCell ref="B28:C28"/>
    <mergeCell ref="D28:E28"/>
    <mergeCell ref="B29:C29"/>
    <mergeCell ref="D29:E29"/>
    <mergeCell ref="B30:C30"/>
    <mergeCell ref="D30:E30"/>
    <mergeCell ref="H50:L50"/>
    <mergeCell ref="H55:L55"/>
    <mergeCell ref="F35:G35"/>
    <mergeCell ref="D35:E35"/>
    <mergeCell ref="B31:C31"/>
    <mergeCell ref="D31:E31"/>
    <mergeCell ref="B32:C32"/>
    <mergeCell ref="D32:E32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D24" sqref="D24"/>
    </sheetView>
  </sheetViews>
  <sheetFormatPr defaultRowHeight="14.4" x14ac:dyDescent="0.3"/>
  <cols>
    <col min="5" max="5" width="13.33203125" customWidth="1"/>
    <col min="6" max="6" width="14" bestFit="1" customWidth="1"/>
  </cols>
  <sheetData>
    <row r="1" spans="1:14" ht="24" customHeight="1" x14ac:dyDescent="0.3">
      <c r="A1" s="90" t="s">
        <v>26</v>
      </c>
      <c r="B1" s="90"/>
      <c r="C1" s="21"/>
      <c r="G1" s="21"/>
      <c r="H1" s="21"/>
      <c r="I1" s="21"/>
      <c r="J1" s="21"/>
      <c r="K1" s="21"/>
    </row>
    <row r="2" spans="1:14" x14ac:dyDescent="0.3">
      <c r="A2" s="34"/>
      <c r="B2" s="35" t="s">
        <v>36</v>
      </c>
      <c r="C2" s="35" t="s">
        <v>37</v>
      </c>
      <c r="D2" s="72" t="s">
        <v>54</v>
      </c>
      <c r="E2" s="73"/>
      <c r="F2" s="70" t="s">
        <v>46</v>
      </c>
      <c r="G2" s="71"/>
      <c r="H2" s="70" t="s">
        <v>22</v>
      </c>
      <c r="I2" s="71"/>
      <c r="J2" s="70" t="s">
        <v>60</v>
      </c>
      <c r="K2" s="84"/>
      <c r="L2" s="84"/>
      <c r="M2" s="84"/>
      <c r="N2" s="71"/>
    </row>
    <row r="3" spans="1:14" ht="28.8" x14ac:dyDescent="0.3">
      <c r="A3" s="36" t="s">
        <v>39</v>
      </c>
      <c r="B3" s="55">
        <v>194</v>
      </c>
      <c r="C3" s="56">
        <v>406</v>
      </c>
      <c r="D3" s="35" t="s">
        <v>36</v>
      </c>
      <c r="E3" s="35" t="s">
        <v>37</v>
      </c>
      <c r="F3" s="34" t="s">
        <v>40</v>
      </c>
      <c r="G3" s="38" t="s">
        <v>47</v>
      </c>
      <c r="H3" s="46" t="s">
        <v>10</v>
      </c>
      <c r="I3" s="46" t="s">
        <v>59</v>
      </c>
      <c r="J3" s="46" t="s">
        <v>21</v>
      </c>
      <c r="K3" s="46" t="s">
        <v>17</v>
      </c>
      <c r="L3" s="46" t="s">
        <v>18</v>
      </c>
      <c r="M3" s="46" t="s">
        <v>19</v>
      </c>
      <c r="N3" s="46" t="s">
        <v>20</v>
      </c>
    </row>
    <row r="4" spans="1:14" ht="22.8" x14ac:dyDescent="0.3">
      <c r="A4" s="36" t="s">
        <v>41</v>
      </c>
      <c r="B4" s="39">
        <v>0.39900000000000002</v>
      </c>
      <c r="C4" s="39">
        <v>0.09</v>
      </c>
      <c r="D4" s="41">
        <f>B4*$B$3</f>
        <v>77.406000000000006</v>
      </c>
      <c r="E4" s="41">
        <f>C4*$C$3</f>
        <v>36.54</v>
      </c>
      <c r="F4" s="42">
        <f>D4+E4</f>
        <v>113.946</v>
      </c>
      <c r="G4" s="43">
        <f>F4/(B3+C3)</f>
        <v>0.18991</v>
      </c>
      <c r="H4" s="41">
        <v>7.85</v>
      </c>
      <c r="I4" s="41">
        <v>7.97</v>
      </c>
      <c r="J4" s="41">
        <v>8.5299999999999994</v>
      </c>
      <c r="K4" s="41">
        <v>8.2899999999999991</v>
      </c>
      <c r="L4" s="41">
        <v>7.96</v>
      </c>
      <c r="M4" s="41">
        <v>7.54</v>
      </c>
      <c r="N4" s="41">
        <v>8</v>
      </c>
    </row>
    <row r="5" spans="1:14" ht="22.8" x14ac:dyDescent="0.3">
      <c r="A5" s="36" t="s">
        <v>2</v>
      </c>
      <c r="B5" s="39">
        <v>0.62</v>
      </c>
      <c r="C5" s="39">
        <v>0.6</v>
      </c>
      <c r="D5" s="41">
        <f>B5*$D$4</f>
        <v>47.991720000000001</v>
      </c>
      <c r="E5" s="41">
        <f>C5*$E$4</f>
        <v>21.923999999999999</v>
      </c>
      <c r="F5" s="42">
        <f>D5+E5</f>
        <v>69.915719999999993</v>
      </c>
      <c r="G5" s="44">
        <f>F5/F4</f>
        <v>0.61358643568005888</v>
      </c>
      <c r="H5" s="37">
        <v>59.54</v>
      </c>
      <c r="I5" s="37">
        <v>65.97</v>
      </c>
      <c r="J5" s="37"/>
      <c r="K5" s="37"/>
      <c r="L5" s="37"/>
      <c r="M5" s="37"/>
      <c r="N5" s="37"/>
    </row>
    <row r="6" spans="1:14" ht="22.8" x14ac:dyDescent="0.3">
      <c r="A6" s="36" t="s">
        <v>3</v>
      </c>
      <c r="B6" s="39">
        <v>0.28000000000000003</v>
      </c>
      <c r="C6" s="39">
        <v>0.2</v>
      </c>
      <c r="D6" s="41">
        <f t="shared" ref="D6:D8" si="0">B6*$D$4</f>
        <v>21.673680000000004</v>
      </c>
      <c r="E6" s="41">
        <f t="shared" ref="E6:E8" si="1">C6*$E$4</f>
        <v>7.3079999999999998</v>
      </c>
      <c r="F6" s="42">
        <f t="shared" ref="F6:F8" si="2">D6+E6</f>
        <v>28.981680000000004</v>
      </c>
      <c r="G6" s="44">
        <f t="shared" ref="G6:G8" si="3">F6/F5</f>
        <v>0.41452308579529762</v>
      </c>
      <c r="H6" s="38">
        <v>13.08</v>
      </c>
      <c r="I6" s="38">
        <v>7.56</v>
      </c>
      <c r="J6" s="38"/>
      <c r="K6" s="38"/>
      <c r="L6" s="38"/>
      <c r="M6" s="38"/>
      <c r="N6" s="38"/>
    </row>
    <row r="7" spans="1:14" ht="22.8" x14ac:dyDescent="0.3">
      <c r="A7" s="36" t="s">
        <v>4</v>
      </c>
      <c r="B7" s="39">
        <v>0.12</v>
      </c>
      <c r="C7" s="39">
        <v>0.01</v>
      </c>
      <c r="D7" s="41">
        <f t="shared" si="0"/>
        <v>9.2887199999999996</v>
      </c>
      <c r="E7" s="41">
        <f t="shared" si="1"/>
        <v>0.3654</v>
      </c>
      <c r="F7" s="42">
        <f t="shared" si="2"/>
        <v>9.6541199999999989</v>
      </c>
      <c r="G7" s="44">
        <f t="shared" si="3"/>
        <v>0.3331111239928119</v>
      </c>
      <c r="H7" s="38">
        <v>8</v>
      </c>
      <c r="I7" s="38">
        <v>8</v>
      </c>
      <c r="J7" s="38"/>
      <c r="K7" s="38"/>
      <c r="L7" s="38"/>
      <c r="M7" s="38"/>
      <c r="N7" s="38"/>
    </row>
    <row r="8" spans="1:14" ht="22.8" x14ac:dyDescent="0.3">
      <c r="A8" s="36" t="s">
        <v>5</v>
      </c>
      <c r="B8" s="39">
        <v>0.01</v>
      </c>
      <c r="C8" s="39">
        <v>0.187</v>
      </c>
      <c r="D8" s="41">
        <f t="shared" si="0"/>
        <v>0.77406000000000008</v>
      </c>
      <c r="E8" s="41">
        <f t="shared" si="1"/>
        <v>6.8329800000000001</v>
      </c>
      <c r="F8" s="42">
        <f t="shared" si="2"/>
        <v>7.6070400000000005</v>
      </c>
      <c r="G8" s="44">
        <f t="shared" si="3"/>
        <v>0.78795788740972783</v>
      </c>
      <c r="H8" s="38">
        <v>19.38</v>
      </c>
      <c r="I8" s="38">
        <v>18.47</v>
      </c>
      <c r="J8" s="38"/>
      <c r="K8" s="38"/>
      <c r="L8" s="38"/>
      <c r="M8" s="38"/>
      <c r="N8" s="38"/>
    </row>
    <row r="9" spans="1:14" x14ac:dyDescent="0.3">
      <c r="B9" s="21"/>
      <c r="C9" s="21"/>
      <c r="G9" s="21"/>
      <c r="H9" s="21"/>
      <c r="I9" s="21"/>
      <c r="J9" s="21"/>
      <c r="K9" s="21"/>
    </row>
    <row r="10" spans="1:14" x14ac:dyDescent="0.3">
      <c r="B10" s="21"/>
      <c r="C10" s="21"/>
      <c r="G10" s="21"/>
      <c r="H10" s="21"/>
      <c r="I10" s="21"/>
      <c r="J10" s="21"/>
      <c r="K10" s="21"/>
    </row>
    <row r="11" spans="1:14" ht="28.8" x14ac:dyDescent="0.3">
      <c r="B11" s="21"/>
      <c r="C11" s="21"/>
      <c r="F11" t="s">
        <v>61</v>
      </c>
      <c r="G11" s="38" t="s">
        <v>47</v>
      </c>
      <c r="H11" s="46" t="s">
        <v>77</v>
      </c>
      <c r="I11" s="46" t="s">
        <v>78</v>
      </c>
      <c r="J11" s="46" t="s">
        <v>21</v>
      </c>
      <c r="K11" s="46" t="s">
        <v>17</v>
      </c>
      <c r="L11" s="46" t="s">
        <v>18</v>
      </c>
      <c r="M11" s="46" t="s">
        <v>19</v>
      </c>
      <c r="N11" s="46" t="s">
        <v>20</v>
      </c>
    </row>
    <row r="12" spans="1:14" x14ac:dyDescent="0.3">
      <c r="B12" s="21"/>
      <c r="C12" s="21"/>
      <c r="F12" s="34" t="s">
        <v>48</v>
      </c>
      <c r="G12" s="42">
        <f>F4</f>
        <v>113.946</v>
      </c>
      <c r="H12" s="41">
        <f>H4*6.94</f>
        <v>54.478999999999999</v>
      </c>
      <c r="I12" s="41">
        <f>I4*6.94</f>
        <v>55.311799999999998</v>
      </c>
      <c r="J12" s="41">
        <f>J4*6.94</f>
        <v>59.1982</v>
      </c>
      <c r="K12" s="41">
        <f>K4*6.94</f>
        <v>57.532599999999995</v>
      </c>
      <c r="L12" s="41">
        <f>L4*6.94</f>
        <v>55.242400000000004</v>
      </c>
      <c r="M12" s="41">
        <f t="shared" ref="M12:N12" si="4">M4*6.94</f>
        <v>52.327600000000004</v>
      </c>
      <c r="N12" s="41">
        <f t="shared" si="4"/>
        <v>55.52</v>
      </c>
    </row>
    <row r="13" spans="1:14" x14ac:dyDescent="0.3">
      <c r="B13" s="21"/>
      <c r="C13" s="21"/>
      <c r="E13">
        <v>1</v>
      </c>
      <c r="F13" s="34" t="s">
        <v>70</v>
      </c>
      <c r="G13" s="41">
        <f>$F$4*G5</f>
        <v>69.915719999999993</v>
      </c>
      <c r="H13" s="41">
        <f>($H$12/100)*H5</f>
        <v>32.436796600000001</v>
      </c>
      <c r="I13" s="41">
        <f>($I$12/100)*I5</f>
        <v>36.48919446</v>
      </c>
      <c r="J13" s="41">
        <f t="shared" ref="J13:N13" si="5">($I$12/100)*J5</f>
        <v>0</v>
      </c>
      <c r="K13" s="41">
        <f t="shared" si="5"/>
        <v>0</v>
      </c>
      <c r="L13" s="41">
        <f t="shared" si="5"/>
        <v>0</v>
      </c>
      <c r="M13" s="41">
        <f t="shared" si="5"/>
        <v>0</v>
      </c>
      <c r="N13" s="41">
        <f t="shared" si="5"/>
        <v>0</v>
      </c>
    </row>
    <row r="14" spans="1:14" x14ac:dyDescent="0.3">
      <c r="B14" s="21"/>
      <c r="C14" s="21"/>
      <c r="E14">
        <v>2</v>
      </c>
      <c r="F14" s="34" t="s">
        <v>63</v>
      </c>
      <c r="G14" s="41">
        <f>$F$4*G6</f>
        <v>47.23324753403098</v>
      </c>
      <c r="H14" s="41">
        <f>($H$12/100)*H6</f>
        <v>7.1258531999999999</v>
      </c>
      <c r="I14" s="41">
        <f t="shared" ref="I14:N16" si="6">($I$12/100)*I6</f>
        <v>4.1815720799999996</v>
      </c>
      <c r="J14" s="41">
        <f t="shared" si="6"/>
        <v>0</v>
      </c>
      <c r="K14" s="41">
        <f t="shared" si="6"/>
        <v>0</v>
      </c>
      <c r="L14" s="41">
        <f t="shared" si="6"/>
        <v>0</v>
      </c>
      <c r="M14" s="41">
        <f t="shared" si="6"/>
        <v>0</v>
      </c>
      <c r="N14" s="41">
        <f t="shared" si="6"/>
        <v>0</v>
      </c>
    </row>
    <row r="15" spans="1:14" x14ac:dyDescent="0.3">
      <c r="B15" s="21"/>
      <c r="C15" s="21"/>
      <c r="E15">
        <v>3</v>
      </c>
      <c r="F15" s="34" t="s">
        <v>64</v>
      </c>
      <c r="G15" s="41">
        <f>$F$4*G7</f>
        <v>37.956680134484941</v>
      </c>
      <c r="H15" s="41">
        <f t="shared" ref="H15:H16" si="7">($H$12/100)*H7</f>
        <v>4.35832</v>
      </c>
      <c r="I15" s="41">
        <f t="shared" si="6"/>
        <v>4.424944</v>
      </c>
      <c r="J15" s="41">
        <f t="shared" si="6"/>
        <v>0</v>
      </c>
      <c r="K15" s="41">
        <f t="shared" si="6"/>
        <v>0</v>
      </c>
      <c r="L15" s="41">
        <f t="shared" si="6"/>
        <v>0</v>
      </c>
      <c r="M15" s="41">
        <f t="shared" si="6"/>
        <v>0</v>
      </c>
      <c r="N15" s="41">
        <f t="shared" si="6"/>
        <v>0</v>
      </c>
    </row>
    <row r="16" spans="1:14" x14ac:dyDescent="0.3">
      <c r="B16" s="21"/>
      <c r="C16" s="21"/>
      <c r="E16">
        <v>4</v>
      </c>
      <c r="F16" s="34" t="s">
        <v>65</v>
      </c>
      <c r="G16" s="41">
        <f>$F$4*G8</f>
        <v>89.784649438788847</v>
      </c>
      <c r="H16" s="41">
        <f t="shared" si="7"/>
        <v>10.558030199999999</v>
      </c>
      <c r="I16" s="41">
        <f t="shared" si="6"/>
        <v>10.216089459999999</v>
      </c>
      <c r="J16" s="41">
        <f t="shared" si="6"/>
        <v>0</v>
      </c>
      <c r="K16" s="41">
        <f t="shared" si="6"/>
        <v>0</v>
      </c>
      <c r="L16" s="41">
        <f t="shared" si="6"/>
        <v>0</v>
      </c>
      <c r="M16" s="41">
        <f t="shared" si="6"/>
        <v>0</v>
      </c>
      <c r="N16" s="41">
        <f t="shared" si="6"/>
        <v>0</v>
      </c>
    </row>
    <row r="17" spans="2:14" x14ac:dyDescent="0.3">
      <c r="B17" s="21"/>
      <c r="C17" s="21"/>
      <c r="D17" s="40"/>
      <c r="F17" s="34"/>
      <c r="G17" s="38"/>
      <c r="H17" s="85" t="s">
        <v>50</v>
      </c>
      <c r="I17" s="86"/>
      <c r="J17" s="86"/>
      <c r="K17" s="86"/>
      <c r="L17" s="86"/>
      <c r="M17" s="86"/>
      <c r="N17" s="86"/>
    </row>
    <row r="18" spans="2:14" x14ac:dyDescent="0.3">
      <c r="B18" s="21"/>
      <c r="C18" s="21"/>
      <c r="F18" s="48" t="s">
        <v>42</v>
      </c>
      <c r="G18" s="50"/>
      <c r="H18" s="51">
        <f>$G$13-H13</f>
        <v>37.478923399999992</v>
      </c>
      <c r="I18" s="51">
        <f>$G$13-I13</f>
        <v>33.426525539999993</v>
      </c>
      <c r="J18" s="51">
        <f>$G$46-J13</f>
        <v>0</v>
      </c>
      <c r="K18" s="51">
        <f>$G$46-K13</f>
        <v>0</v>
      </c>
      <c r="L18" s="51">
        <f>$G$46-L13</f>
        <v>0</v>
      </c>
      <c r="M18" s="51">
        <f t="shared" ref="M18:N18" si="8">$G$46-M13</f>
        <v>0</v>
      </c>
      <c r="N18" s="51">
        <f t="shared" si="8"/>
        <v>0</v>
      </c>
    </row>
    <row r="19" spans="2:14" x14ac:dyDescent="0.3">
      <c r="B19" s="21"/>
      <c r="C19" s="21"/>
      <c r="F19" s="64" t="s">
        <v>43</v>
      </c>
      <c r="G19" s="65"/>
      <c r="H19" s="66">
        <f>$G$14-H14</f>
        <v>40.107394334030978</v>
      </c>
      <c r="I19" s="66">
        <f>$G$14-I14</f>
        <v>43.051675454030978</v>
      </c>
      <c r="J19" s="66">
        <f>$G$47-J14</f>
        <v>0</v>
      </c>
      <c r="K19" s="66">
        <f>$G$47-K14</f>
        <v>0</v>
      </c>
      <c r="L19" s="66">
        <f>$G$47-L14</f>
        <v>0</v>
      </c>
      <c r="M19" s="66">
        <f t="shared" ref="M19:N19" si="9">$G$47-M14</f>
        <v>0</v>
      </c>
      <c r="N19" s="66">
        <f t="shared" si="9"/>
        <v>0</v>
      </c>
    </row>
    <row r="20" spans="2:14" x14ac:dyDescent="0.3">
      <c r="B20" s="21"/>
      <c r="C20" s="21"/>
      <c r="F20" s="49" t="s">
        <v>44</v>
      </c>
      <c r="G20" s="53"/>
      <c r="H20" s="58">
        <f>$G$15-H15</f>
        <v>33.598360134484942</v>
      </c>
      <c r="I20" s="58">
        <f>$G$15-I15</f>
        <v>33.531736134484945</v>
      </c>
      <c r="J20" s="58">
        <f>$G$48-J15</f>
        <v>0</v>
      </c>
      <c r="K20" s="58">
        <f>$G$48-K15</f>
        <v>0</v>
      </c>
      <c r="L20" s="58">
        <f>$G$48-L15</f>
        <v>0</v>
      </c>
      <c r="M20" s="58">
        <f t="shared" ref="M20:N20" si="10">$G$48-M15</f>
        <v>0</v>
      </c>
      <c r="N20" s="58">
        <f t="shared" si="10"/>
        <v>0</v>
      </c>
    </row>
    <row r="21" spans="2:14" x14ac:dyDescent="0.3">
      <c r="B21" s="21"/>
      <c r="C21" s="21"/>
      <c r="F21" s="34" t="s">
        <v>45</v>
      </c>
      <c r="G21" s="38"/>
      <c r="H21" s="58">
        <f>$G$16-H16</f>
        <v>79.226619238788842</v>
      </c>
      <c r="I21" s="58">
        <f>$G$16-I16</f>
        <v>79.568559978788841</v>
      </c>
      <c r="J21" s="41">
        <f>$G$49-J16</f>
        <v>0</v>
      </c>
      <c r="K21" s="41">
        <f>$G$49-K16</f>
        <v>0</v>
      </c>
      <c r="L21" s="41">
        <f>$G$49-L16</f>
        <v>0</v>
      </c>
      <c r="M21" s="41">
        <f t="shared" ref="M21:N21" si="11">$G$49-M16</f>
        <v>0</v>
      </c>
      <c r="N21" s="41">
        <f t="shared" si="11"/>
        <v>0</v>
      </c>
    </row>
    <row r="22" spans="2:14" x14ac:dyDescent="0.3">
      <c r="B22" s="21"/>
      <c r="C22" s="21"/>
      <c r="F22" s="34"/>
      <c r="G22" s="38"/>
      <c r="H22" s="87" t="s">
        <v>51</v>
      </c>
      <c r="I22" s="88"/>
      <c r="J22" s="88"/>
      <c r="K22" s="88"/>
      <c r="L22" s="88"/>
      <c r="M22" s="88"/>
      <c r="N22" s="88"/>
    </row>
    <row r="23" spans="2:14" x14ac:dyDescent="0.3">
      <c r="B23" s="21"/>
      <c r="C23" s="21"/>
      <c r="F23" s="49" t="s">
        <v>55</v>
      </c>
      <c r="G23" s="38"/>
      <c r="H23" s="39">
        <f>H18/$G$13</f>
        <v>0.53605860599018351</v>
      </c>
      <c r="I23" s="39">
        <f>I18/$G$13</f>
        <v>0.47809742272553291</v>
      </c>
      <c r="J23" s="39">
        <f t="shared" ref="J23:N23" si="12">J18/$G$13</f>
        <v>0</v>
      </c>
      <c r="K23" s="39">
        <f t="shared" si="12"/>
        <v>0</v>
      </c>
      <c r="L23" s="39">
        <f t="shared" si="12"/>
        <v>0</v>
      </c>
      <c r="M23" s="39">
        <f t="shared" si="12"/>
        <v>0</v>
      </c>
      <c r="N23" s="39">
        <f t="shared" si="12"/>
        <v>0</v>
      </c>
    </row>
    <row r="24" spans="2:14" x14ac:dyDescent="0.3">
      <c r="B24" s="21"/>
      <c r="C24" s="21"/>
      <c r="F24" s="49" t="s">
        <v>56</v>
      </c>
      <c r="G24" s="38"/>
      <c r="H24" s="39">
        <f>H19/$G$14</f>
        <v>0.84913480287659848</v>
      </c>
      <c r="I24" s="39">
        <f>I19/$G$14</f>
        <v>0.91146973163369238</v>
      </c>
      <c r="J24" s="39">
        <f t="shared" ref="J24:N24" si="13">J19/$G$14</f>
        <v>0</v>
      </c>
      <c r="K24" s="39">
        <f t="shared" si="13"/>
        <v>0</v>
      </c>
      <c r="L24" s="39">
        <f t="shared" si="13"/>
        <v>0</v>
      </c>
      <c r="M24" s="39">
        <f t="shared" si="13"/>
        <v>0</v>
      </c>
      <c r="N24" s="39">
        <f t="shared" si="13"/>
        <v>0</v>
      </c>
    </row>
    <row r="25" spans="2:14" x14ac:dyDescent="0.3">
      <c r="B25" s="21"/>
      <c r="C25" s="21"/>
      <c r="F25" s="49" t="s">
        <v>52</v>
      </c>
      <c r="G25" s="53"/>
      <c r="H25" s="39">
        <f>H20/$G$15</f>
        <v>0.88517647000322575</v>
      </c>
      <c r="I25" s="39">
        <f>I20/$G$15</f>
        <v>0.88342120585040884</v>
      </c>
      <c r="J25" s="39">
        <f t="shared" ref="J25:N25" si="14">J20/$G$15</f>
        <v>0</v>
      </c>
      <c r="K25" s="39">
        <f t="shared" si="14"/>
        <v>0</v>
      </c>
      <c r="L25" s="39">
        <f t="shared" si="14"/>
        <v>0</v>
      </c>
      <c r="M25" s="39">
        <f t="shared" si="14"/>
        <v>0</v>
      </c>
      <c r="N25" s="39">
        <f t="shared" si="14"/>
        <v>0</v>
      </c>
    </row>
    <row r="26" spans="2:14" x14ac:dyDescent="0.3">
      <c r="B26" s="21"/>
      <c r="C26" s="21"/>
      <c r="F26" s="49" t="s">
        <v>53</v>
      </c>
      <c r="G26" s="38"/>
      <c r="H26" s="39">
        <f>H21/$G$16</f>
        <v>0.88240717911141375</v>
      </c>
      <c r="I26" s="39">
        <f>I21/$G$16</f>
        <v>0.8862156334756881</v>
      </c>
      <c r="J26" s="39">
        <f t="shared" ref="J26:N26" si="15">J21/$G$16</f>
        <v>0</v>
      </c>
      <c r="K26" s="39">
        <f t="shared" si="15"/>
        <v>0</v>
      </c>
      <c r="L26" s="39">
        <f t="shared" si="15"/>
        <v>0</v>
      </c>
      <c r="M26" s="39">
        <f t="shared" si="15"/>
        <v>0</v>
      </c>
      <c r="N26" s="39">
        <f t="shared" si="15"/>
        <v>0</v>
      </c>
    </row>
    <row r="27" spans="2:14" x14ac:dyDescent="0.3">
      <c r="B27" s="21"/>
      <c r="C27" s="21"/>
      <c r="G27" s="21"/>
      <c r="H27" s="21"/>
      <c r="I27" s="21"/>
      <c r="J27" s="21"/>
      <c r="K27" s="21"/>
    </row>
    <row r="28" spans="2:14" x14ac:dyDescent="0.3">
      <c r="B28" s="21"/>
      <c r="C28" s="21"/>
      <c r="F28" t="s">
        <v>57</v>
      </c>
      <c r="G28" s="21"/>
      <c r="H28" s="59">
        <f>$G$12-H12</f>
        <v>59.466999999999999</v>
      </c>
      <c r="I28" s="59">
        <f>$G$12-I12</f>
        <v>58.6342</v>
      </c>
      <c r="J28" s="59">
        <f>$G$12-J12</f>
        <v>54.747799999999998</v>
      </c>
      <c r="K28" s="59">
        <f t="shared" ref="K28:N28" si="16">$G$12-K12</f>
        <v>56.413400000000003</v>
      </c>
      <c r="L28" s="59">
        <f>$G$12-L12</f>
        <v>58.703599999999994</v>
      </c>
      <c r="M28" s="59">
        <f>$G$12-M12</f>
        <v>61.618399999999994</v>
      </c>
      <c r="N28" s="59">
        <f t="shared" si="16"/>
        <v>58.425999999999995</v>
      </c>
    </row>
    <row r="29" spans="2:14" x14ac:dyDescent="0.3">
      <c r="B29" s="21"/>
      <c r="C29" s="21"/>
      <c r="F29" t="s">
        <v>58</v>
      </c>
      <c r="G29" s="21"/>
      <c r="H29" s="57">
        <f>H28/$G$12</f>
        <v>0.5218875607744019</v>
      </c>
      <c r="I29" s="57">
        <f t="shared" ref="I29:N29" si="17">I28/$G$12</f>
        <v>0.5145788355887877</v>
      </c>
      <c r="J29" s="57">
        <f>J28/$G$12</f>
        <v>0.48047145138925457</v>
      </c>
      <c r="K29" s="57">
        <f t="shared" si="17"/>
        <v>0.49508890176048309</v>
      </c>
      <c r="L29" s="57">
        <f t="shared" si="17"/>
        <v>0.51518789602092219</v>
      </c>
      <c r="M29" s="57">
        <f t="shared" si="17"/>
        <v>0.54076843417057197</v>
      </c>
      <c r="N29" s="57">
        <f t="shared" si="17"/>
        <v>0.51275165429238412</v>
      </c>
    </row>
  </sheetData>
  <mergeCells count="7">
    <mergeCell ref="H17:N17"/>
    <mergeCell ref="H22:N22"/>
    <mergeCell ref="D2:E2"/>
    <mergeCell ref="F2:G2"/>
    <mergeCell ref="A1:B1"/>
    <mergeCell ref="J2:N2"/>
    <mergeCell ref="H2:I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zoomScale="90" zoomScaleNormal="90" workbookViewId="0">
      <selection activeCell="G16" sqref="G16"/>
    </sheetView>
  </sheetViews>
  <sheetFormatPr defaultRowHeight="14.4" x14ac:dyDescent="0.3"/>
  <sheetData>
    <row r="1" spans="1:17" ht="58.8" customHeight="1" x14ac:dyDescent="0.3">
      <c r="A1" s="90" t="s">
        <v>27</v>
      </c>
      <c r="B1" s="90"/>
      <c r="C1" s="21"/>
      <c r="G1" s="21"/>
      <c r="H1" s="21"/>
      <c r="I1" s="21"/>
      <c r="J1" s="21"/>
      <c r="K1" s="21"/>
    </row>
    <row r="2" spans="1:17" ht="40.799999999999997" customHeight="1" x14ac:dyDescent="0.3">
      <c r="A2" s="34"/>
      <c r="B2" s="92" t="s">
        <v>36</v>
      </c>
      <c r="C2" s="92" t="s">
        <v>37</v>
      </c>
      <c r="D2" s="93" t="s">
        <v>54</v>
      </c>
      <c r="E2" s="94"/>
      <c r="F2" s="93" t="s">
        <v>46</v>
      </c>
      <c r="G2" s="94"/>
      <c r="H2" s="93" t="s">
        <v>22</v>
      </c>
      <c r="I2" s="95"/>
      <c r="J2" s="95"/>
      <c r="K2" s="95"/>
      <c r="L2" s="94"/>
      <c r="M2" s="93" t="s">
        <v>60</v>
      </c>
      <c r="N2" s="95"/>
      <c r="O2" s="95"/>
      <c r="P2" s="95"/>
      <c r="Q2" s="94"/>
    </row>
    <row r="3" spans="1:17" ht="28.8" x14ac:dyDescent="0.3">
      <c r="A3" s="36" t="s">
        <v>39</v>
      </c>
      <c r="B3" s="55">
        <v>187</v>
      </c>
      <c r="C3" s="56">
        <v>513</v>
      </c>
      <c r="D3" s="35" t="s">
        <v>36</v>
      </c>
      <c r="E3" s="35" t="s">
        <v>37</v>
      </c>
      <c r="F3" s="34" t="s">
        <v>40</v>
      </c>
      <c r="G3" s="38" t="s">
        <v>47</v>
      </c>
      <c r="H3" s="46" t="s">
        <v>10</v>
      </c>
      <c r="I3" s="46" t="s">
        <v>66</v>
      </c>
      <c r="J3" s="46" t="s">
        <v>67</v>
      </c>
      <c r="K3" s="46" t="s">
        <v>68</v>
      </c>
      <c r="L3" s="46" t="s">
        <v>69</v>
      </c>
      <c r="M3" s="46" t="s">
        <v>21</v>
      </c>
      <c r="N3" s="46" t="s">
        <v>17</v>
      </c>
      <c r="O3" s="46" t="s">
        <v>18</v>
      </c>
      <c r="P3" s="46" t="s">
        <v>19</v>
      </c>
      <c r="Q3" s="46" t="s">
        <v>20</v>
      </c>
    </row>
    <row r="4" spans="1:17" ht="22.8" x14ac:dyDescent="0.3">
      <c r="A4" s="36" t="s">
        <v>41</v>
      </c>
      <c r="B4" s="39">
        <v>0.1779</v>
      </c>
      <c r="C4" s="39">
        <v>3.9600000000000003E-2</v>
      </c>
      <c r="D4" s="41">
        <f>B4*$B$3</f>
        <v>33.267299999999999</v>
      </c>
      <c r="E4" s="41">
        <f>C4*$C$3</f>
        <v>20.314800000000002</v>
      </c>
      <c r="F4" s="42">
        <f>D4+E4</f>
        <v>53.582099999999997</v>
      </c>
      <c r="G4" s="43">
        <f>F4/(B3+C3)</f>
        <v>7.6545857142857138E-2</v>
      </c>
      <c r="H4" s="41">
        <v>3.46</v>
      </c>
      <c r="I4" s="41">
        <v>5.08</v>
      </c>
      <c r="J4" s="41">
        <v>4.0999999999999996</v>
      </c>
      <c r="K4" s="41">
        <v>3.48</v>
      </c>
      <c r="L4" s="41">
        <v>4.1100000000000003</v>
      </c>
      <c r="M4" s="41"/>
      <c r="N4" s="41"/>
      <c r="O4" s="41"/>
      <c r="P4" s="41"/>
      <c r="Q4" s="41"/>
    </row>
    <row r="5" spans="1:17" ht="22.8" x14ac:dyDescent="0.3">
      <c r="A5" s="36" t="s">
        <v>2</v>
      </c>
      <c r="B5" s="39">
        <v>0.61780000000000002</v>
      </c>
      <c r="C5" s="39">
        <v>0.73440000000000005</v>
      </c>
      <c r="D5" s="41">
        <f>B5*$D$4</f>
        <v>20.552537940000001</v>
      </c>
      <c r="E5" s="41">
        <f>C5*$E$4</f>
        <v>14.919189120000002</v>
      </c>
      <c r="F5" s="42">
        <f>D5+E5</f>
        <v>35.471727060000006</v>
      </c>
      <c r="G5" s="44">
        <f>F5/$F$4</f>
        <v>0.66200703331896305</v>
      </c>
      <c r="H5" s="37">
        <v>63.2</v>
      </c>
      <c r="I5" s="37">
        <v>75.959999999999994</v>
      </c>
      <c r="J5" s="37">
        <v>62.45</v>
      </c>
      <c r="K5" s="37">
        <v>61.93</v>
      </c>
      <c r="L5" s="37">
        <v>69.569999999999993</v>
      </c>
      <c r="M5" s="37"/>
      <c r="N5" s="37"/>
      <c r="O5" s="37"/>
      <c r="P5" s="37"/>
      <c r="Q5" s="37"/>
    </row>
    <row r="6" spans="1:17" ht="22.8" x14ac:dyDescent="0.3">
      <c r="A6" s="36" t="s">
        <v>3</v>
      </c>
      <c r="B6" s="39">
        <v>0.22509999999999999</v>
      </c>
      <c r="C6" s="39">
        <v>3.15E-2</v>
      </c>
      <c r="D6" s="41">
        <f t="shared" ref="D6:D8" si="0">B6*$D$4</f>
        <v>7.4884692299999998</v>
      </c>
      <c r="E6" s="41">
        <f t="shared" ref="E6:E8" si="1">C6*$E$4</f>
        <v>0.63991620000000005</v>
      </c>
      <c r="F6" s="42">
        <f t="shared" ref="F6:F8" si="2">D6+E6</f>
        <v>8.1283854299999998</v>
      </c>
      <c r="G6" s="44">
        <f t="shared" ref="G6:G8" si="3">F6/$F$4</f>
        <v>0.151699642791156</v>
      </c>
      <c r="H6" s="38">
        <v>13.32</v>
      </c>
      <c r="I6" s="38">
        <v>9.14</v>
      </c>
      <c r="J6" s="38">
        <v>14.04</v>
      </c>
      <c r="K6" s="38">
        <v>13.64</v>
      </c>
      <c r="L6" s="38">
        <v>10.33</v>
      </c>
      <c r="M6" s="38"/>
      <c r="N6" s="38"/>
      <c r="O6" s="38"/>
      <c r="P6" s="38"/>
      <c r="Q6" s="38"/>
    </row>
    <row r="7" spans="1:17" ht="22.8" x14ac:dyDescent="0.3">
      <c r="A7" s="36" t="s">
        <v>4</v>
      </c>
      <c r="B7" s="39">
        <v>1.0699999999999999E-2</v>
      </c>
      <c r="C7" s="39">
        <v>1.35E-2</v>
      </c>
      <c r="D7" s="41">
        <f t="shared" si="0"/>
        <v>0.35596010999999994</v>
      </c>
      <c r="E7" s="41">
        <f t="shared" si="1"/>
        <v>0.27424980000000004</v>
      </c>
      <c r="F7" s="42">
        <f t="shared" si="2"/>
        <v>0.63020991000000004</v>
      </c>
      <c r="G7" s="44">
        <f t="shared" si="3"/>
        <v>1.1761575414177498E-2</v>
      </c>
      <c r="H7" s="38">
        <v>1.2</v>
      </c>
      <c r="I7" s="38">
        <v>0.77</v>
      </c>
      <c r="J7" s="38">
        <v>1.1200000000000001</v>
      </c>
      <c r="K7" s="38">
        <v>1.24</v>
      </c>
      <c r="L7" s="38">
        <v>0.92</v>
      </c>
      <c r="M7" s="38"/>
      <c r="N7" s="38"/>
      <c r="O7" s="38"/>
      <c r="P7" s="38"/>
      <c r="Q7" s="38"/>
    </row>
    <row r="8" spans="1:17" ht="22.8" x14ac:dyDescent="0.3">
      <c r="A8" s="36" t="s">
        <v>5</v>
      </c>
      <c r="B8" s="39">
        <v>0.14630000000000001</v>
      </c>
      <c r="C8" s="39">
        <v>0.2205</v>
      </c>
      <c r="D8" s="41">
        <f t="shared" si="0"/>
        <v>4.86700599</v>
      </c>
      <c r="E8" s="41">
        <f t="shared" si="1"/>
        <v>4.4794134000000003</v>
      </c>
      <c r="F8" s="42">
        <f t="shared" si="2"/>
        <v>9.3464193900000012</v>
      </c>
      <c r="G8" s="44">
        <f t="shared" si="3"/>
        <v>0.17443174847570367</v>
      </c>
      <c r="H8" s="38">
        <v>22.28</v>
      </c>
      <c r="I8" s="38">
        <v>14.13</v>
      </c>
      <c r="J8" s="38">
        <v>22.39</v>
      </c>
      <c r="K8" s="38">
        <v>23.2</v>
      </c>
      <c r="L8" s="38">
        <v>19.18</v>
      </c>
      <c r="M8" s="38"/>
      <c r="N8" s="38"/>
      <c r="O8" s="38"/>
      <c r="P8" s="38"/>
      <c r="Q8" s="38"/>
    </row>
    <row r="9" spans="1:17" x14ac:dyDescent="0.3">
      <c r="B9" s="21"/>
      <c r="C9" s="21"/>
      <c r="G9" s="21"/>
      <c r="H9" s="21"/>
      <c r="I9" s="21"/>
      <c r="J9" s="21"/>
      <c r="K9" s="21"/>
    </row>
    <row r="10" spans="1:17" x14ac:dyDescent="0.3">
      <c r="B10" s="21"/>
      <c r="C10" s="21"/>
      <c r="G10" s="21"/>
      <c r="H10" s="21"/>
      <c r="I10" s="21"/>
      <c r="J10" s="21"/>
      <c r="K10" s="21"/>
    </row>
    <row r="11" spans="1:17" ht="28.8" x14ac:dyDescent="0.3">
      <c r="B11" s="21"/>
      <c r="C11" s="21"/>
      <c r="F11" t="s">
        <v>61</v>
      </c>
      <c r="G11" s="38" t="s">
        <v>47</v>
      </c>
      <c r="H11" s="46" t="s">
        <v>10</v>
      </c>
      <c r="I11" s="46" t="s">
        <v>79</v>
      </c>
      <c r="J11" s="46" t="s">
        <v>80</v>
      </c>
      <c r="K11" s="46" t="s">
        <v>81</v>
      </c>
      <c r="L11" s="46" t="s">
        <v>82</v>
      </c>
      <c r="M11" s="46" t="s">
        <v>21</v>
      </c>
      <c r="N11" s="46" t="s">
        <v>17</v>
      </c>
      <c r="O11" s="46" t="s">
        <v>18</v>
      </c>
      <c r="P11" s="46" t="s">
        <v>19</v>
      </c>
      <c r="Q11" s="46" t="s">
        <v>20</v>
      </c>
    </row>
    <row r="12" spans="1:17" x14ac:dyDescent="0.3">
      <c r="B12" s="21"/>
      <c r="C12" s="21"/>
      <c r="F12" s="34" t="s">
        <v>48</v>
      </c>
      <c r="G12" s="42">
        <f>F4</f>
        <v>53.582099999999997</v>
      </c>
      <c r="H12" s="41">
        <f>H4*6.94</f>
        <v>24.0124</v>
      </c>
      <c r="I12" s="41">
        <f>I4*6.94</f>
        <v>35.255200000000002</v>
      </c>
      <c r="J12" s="41">
        <f t="shared" ref="J12:L12" si="4">J4*6.94</f>
        <v>28.454000000000001</v>
      </c>
      <c r="K12" s="41">
        <f>K4*6.94</f>
        <v>24.151200000000003</v>
      </c>
      <c r="L12" s="41">
        <f t="shared" si="4"/>
        <v>28.523400000000002</v>
      </c>
      <c r="M12" s="41">
        <f>M4*6.94</f>
        <v>0</v>
      </c>
      <c r="N12" s="41">
        <f>N4*6.94</f>
        <v>0</v>
      </c>
      <c r="O12" s="41">
        <f>O4*6.94</f>
        <v>0</v>
      </c>
      <c r="P12" s="41">
        <f>P4*6.94</f>
        <v>0</v>
      </c>
      <c r="Q12" s="41">
        <f>Q4*6.94</f>
        <v>0</v>
      </c>
    </row>
    <row r="13" spans="1:17" x14ac:dyDescent="0.3">
      <c r="B13" s="21"/>
      <c r="C13" s="21"/>
      <c r="E13">
        <v>1</v>
      </c>
      <c r="F13" s="34" t="s">
        <v>62</v>
      </c>
      <c r="G13" s="41">
        <f>$F$4*G5</f>
        <v>35.471727060000006</v>
      </c>
      <c r="H13" s="41">
        <f>($H$12/100)*H5</f>
        <v>15.175836800000001</v>
      </c>
      <c r="I13" s="41">
        <f>($I$12/100)*I5</f>
        <v>26.77984992</v>
      </c>
      <c r="J13" s="41">
        <f>($J$12/100)*J5</f>
        <v>17.769523000000003</v>
      </c>
      <c r="K13" s="41">
        <f>($K$12/100)*K5</f>
        <v>14.956838160000002</v>
      </c>
      <c r="L13" s="41">
        <f>($L$12/100)*L5</f>
        <v>19.843729380000003</v>
      </c>
      <c r="M13" s="41">
        <f t="shared" ref="M13:Q16" si="5">($I$12/100)*M5</f>
        <v>0</v>
      </c>
      <c r="N13" s="41">
        <f t="shared" si="5"/>
        <v>0</v>
      </c>
      <c r="O13" s="41">
        <f t="shared" si="5"/>
        <v>0</v>
      </c>
      <c r="P13" s="41">
        <f t="shared" si="5"/>
        <v>0</v>
      </c>
      <c r="Q13" s="41">
        <f t="shared" si="5"/>
        <v>0</v>
      </c>
    </row>
    <row r="14" spans="1:17" x14ac:dyDescent="0.3">
      <c r="B14" s="21"/>
      <c r="C14" s="21"/>
      <c r="E14">
        <v>2</v>
      </c>
      <c r="F14" s="34" t="s">
        <v>63</v>
      </c>
      <c r="G14" s="41">
        <f>$F$4*G6</f>
        <v>8.1283854299999998</v>
      </c>
      <c r="H14" s="41">
        <f>($H$12/100)*H6</f>
        <v>3.1984516800000002</v>
      </c>
      <c r="I14" s="41">
        <f>($I$12/100)*I6</f>
        <v>3.2223252800000006</v>
      </c>
      <c r="J14" s="41">
        <f>($J$12/100)*J6</f>
        <v>3.9949415999999998</v>
      </c>
      <c r="K14" s="41">
        <f t="shared" ref="K14:K16" si="6">($K$12/100)*K6</f>
        <v>3.2942236800000004</v>
      </c>
      <c r="L14" s="41">
        <f t="shared" ref="L14:L16" si="7">($L$12/100)*L6</f>
        <v>2.9464672200000006</v>
      </c>
      <c r="M14" s="41">
        <f t="shared" si="5"/>
        <v>0</v>
      </c>
      <c r="N14" s="41">
        <f t="shared" si="5"/>
        <v>0</v>
      </c>
      <c r="O14" s="41">
        <f t="shared" si="5"/>
        <v>0</v>
      </c>
      <c r="P14" s="41">
        <f t="shared" si="5"/>
        <v>0</v>
      </c>
      <c r="Q14" s="41">
        <f t="shared" si="5"/>
        <v>0</v>
      </c>
    </row>
    <row r="15" spans="1:17" x14ac:dyDescent="0.3">
      <c r="B15" s="21"/>
      <c r="C15" s="21"/>
      <c r="E15">
        <v>3</v>
      </c>
      <c r="F15" s="34" t="s">
        <v>64</v>
      </c>
      <c r="G15" s="41">
        <f>$F$4*G7</f>
        <v>0.63020991000000004</v>
      </c>
      <c r="H15" s="41">
        <f t="shared" ref="H15:H16" si="8">($H$12/100)*H7</f>
        <v>0.28814879999999998</v>
      </c>
      <c r="I15" s="41">
        <f>($I$12/100)*I7</f>
        <v>0.27146504000000005</v>
      </c>
      <c r="J15" s="41">
        <f>($J$12/100)*J7</f>
        <v>0.31868480000000005</v>
      </c>
      <c r="K15" s="41">
        <f t="shared" si="6"/>
        <v>0.29947488000000005</v>
      </c>
      <c r="L15" s="41">
        <f t="shared" si="7"/>
        <v>0.26241528000000003</v>
      </c>
      <c r="M15" s="41">
        <f t="shared" si="5"/>
        <v>0</v>
      </c>
      <c r="N15" s="41">
        <f t="shared" si="5"/>
        <v>0</v>
      </c>
      <c r="O15" s="41">
        <f t="shared" si="5"/>
        <v>0</v>
      </c>
      <c r="P15" s="41">
        <f t="shared" si="5"/>
        <v>0</v>
      </c>
      <c r="Q15" s="41">
        <f t="shared" si="5"/>
        <v>0</v>
      </c>
    </row>
    <row r="16" spans="1:17" x14ac:dyDescent="0.3">
      <c r="B16" s="21"/>
      <c r="C16" s="21"/>
      <c r="E16">
        <v>4</v>
      </c>
      <c r="F16" s="34" t="s">
        <v>65</v>
      </c>
      <c r="G16" s="41">
        <f>$F$4*G8</f>
        <v>9.3464193900000012</v>
      </c>
      <c r="H16" s="41">
        <f t="shared" si="8"/>
        <v>5.3499627200000006</v>
      </c>
      <c r="I16" s="41">
        <f>($I$12/100)*I8</f>
        <v>4.9815597600000006</v>
      </c>
      <c r="J16" s="41">
        <f>($J$12/100)*J8</f>
        <v>6.3708506000000007</v>
      </c>
      <c r="K16" s="41">
        <f t="shared" si="6"/>
        <v>5.6030784000000002</v>
      </c>
      <c r="L16" s="41">
        <f t="shared" si="7"/>
        <v>5.4707881200000008</v>
      </c>
      <c r="M16" s="41">
        <f t="shared" si="5"/>
        <v>0</v>
      </c>
      <c r="N16" s="41">
        <f t="shared" si="5"/>
        <v>0</v>
      </c>
      <c r="O16" s="41">
        <f t="shared" si="5"/>
        <v>0</v>
      </c>
      <c r="P16" s="41">
        <f t="shared" si="5"/>
        <v>0</v>
      </c>
      <c r="Q16" s="41">
        <f t="shared" si="5"/>
        <v>0</v>
      </c>
    </row>
    <row r="17" spans="2:17" x14ac:dyDescent="0.3">
      <c r="B17" s="21"/>
      <c r="C17" s="21"/>
      <c r="D17" s="40"/>
      <c r="F17" s="34"/>
      <c r="G17" s="38"/>
      <c r="H17" s="60" t="s">
        <v>50</v>
      </c>
      <c r="I17" s="61"/>
      <c r="J17" s="61"/>
      <c r="K17" s="61"/>
      <c r="L17" s="61"/>
      <c r="M17" s="61"/>
      <c r="N17" s="61"/>
      <c r="O17" s="61"/>
      <c r="P17" s="61"/>
      <c r="Q17" s="61"/>
    </row>
    <row r="18" spans="2:17" x14ac:dyDescent="0.3">
      <c r="B18" s="21"/>
      <c r="C18" s="21"/>
      <c r="F18" s="48" t="s">
        <v>42</v>
      </c>
      <c r="G18" s="50"/>
      <c r="H18" s="51">
        <f>$G$13-H13</f>
        <v>20.295890260000007</v>
      </c>
      <c r="I18" s="51">
        <f>$G$13-I13</f>
        <v>8.6918771400000061</v>
      </c>
      <c r="J18" s="51">
        <f>$G$13-J13</f>
        <v>17.702204060000003</v>
      </c>
      <c r="K18" s="51">
        <f t="shared" ref="K18:L18" si="9">$G$13-K13</f>
        <v>20.514888900000003</v>
      </c>
      <c r="L18" s="51">
        <f t="shared" si="9"/>
        <v>15.627997680000004</v>
      </c>
      <c r="M18" s="51">
        <f>$G$46-M13</f>
        <v>0</v>
      </c>
      <c r="N18" s="51">
        <f>$G$46-N13</f>
        <v>0</v>
      </c>
      <c r="O18" s="51">
        <f>$G$46-O13</f>
        <v>0</v>
      </c>
      <c r="P18" s="51">
        <f t="shared" ref="P18:Q18" si="10">$G$46-P13</f>
        <v>0</v>
      </c>
      <c r="Q18" s="51">
        <f t="shared" si="10"/>
        <v>0</v>
      </c>
    </row>
    <row r="19" spans="2:17" x14ac:dyDescent="0.3">
      <c r="B19" s="21"/>
      <c r="C19" s="21"/>
      <c r="F19" s="34" t="s">
        <v>43</v>
      </c>
      <c r="G19" s="38"/>
      <c r="H19" s="58">
        <f>$G$14-H14</f>
        <v>4.92993375</v>
      </c>
      <c r="I19" s="58">
        <f>$G$14-I14</f>
        <v>4.9060601499999992</v>
      </c>
      <c r="J19" s="58">
        <f>$G$14-J14</f>
        <v>4.13344383</v>
      </c>
      <c r="K19" s="58">
        <f t="shared" ref="K19:L19" si="11">$G$14-K14</f>
        <v>4.8341617499999998</v>
      </c>
      <c r="L19" s="58">
        <f t="shared" si="11"/>
        <v>5.1819182099999992</v>
      </c>
      <c r="M19" s="41">
        <f>$G$47-M14</f>
        <v>0</v>
      </c>
      <c r="N19" s="41">
        <f>$G$47-N14</f>
        <v>0</v>
      </c>
      <c r="O19" s="41">
        <f>$G$47-O14</f>
        <v>0</v>
      </c>
      <c r="P19" s="41">
        <f t="shared" ref="P19:Q19" si="12">$G$47-P14</f>
        <v>0</v>
      </c>
      <c r="Q19" s="41">
        <f t="shared" si="12"/>
        <v>0</v>
      </c>
    </row>
    <row r="20" spans="2:17" x14ac:dyDescent="0.3">
      <c r="B20" s="21"/>
      <c r="C20" s="21"/>
      <c r="F20" s="48" t="s">
        <v>44</v>
      </c>
      <c r="G20" s="50"/>
      <c r="H20" s="51">
        <f>$G$15-H15</f>
        <v>0.34206111000000006</v>
      </c>
      <c r="I20" s="51">
        <f>$G$15-I15</f>
        <v>0.35874486999999999</v>
      </c>
      <c r="J20" s="51">
        <f t="shared" ref="J20:L20" si="13">$G$15-J15</f>
        <v>0.31152510999999999</v>
      </c>
      <c r="K20" s="51">
        <f t="shared" si="13"/>
        <v>0.33073502999999999</v>
      </c>
      <c r="L20" s="51">
        <f t="shared" si="13"/>
        <v>0.36779463000000001</v>
      </c>
      <c r="M20" s="51">
        <f>$G$48-M15</f>
        <v>0</v>
      </c>
      <c r="N20" s="51">
        <f>$G$48-N15</f>
        <v>0</v>
      </c>
      <c r="O20" s="51">
        <f>$G$48-O15</f>
        <v>0</v>
      </c>
      <c r="P20" s="51">
        <f t="shared" ref="P20:Q20" si="14">$G$48-P15</f>
        <v>0</v>
      </c>
      <c r="Q20" s="51">
        <f t="shared" si="14"/>
        <v>0</v>
      </c>
    </row>
    <row r="21" spans="2:17" x14ac:dyDescent="0.3">
      <c r="B21" s="21"/>
      <c r="C21" s="21"/>
      <c r="F21" s="34" t="s">
        <v>45</v>
      </c>
      <c r="G21" s="38"/>
      <c r="H21" s="58">
        <f>$G$16-H16</f>
        <v>3.9964566700000006</v>
      </c>
      <c r="I21" s="58">
        <f>$G$16-I16</f>
        <v>4.3648596300000007</v>
      </c>
      <c r="J21" s="58">
        <f t="shared" ref="J21:L21" si="15">$G$16-J16</f>
        <v>2.9755687900000005</v>
      </c>
      <c r="K21" s="58">
        <f t="shared" si="15"/>
        <v>3.743340990000001</v>
      </c>
      <c r="L21" s="58">
        <f t="shared" si="15"/>
        <v>3.8756312700000004</v>
      </c>
      <c r="M21" s="41">
        <f>$G$49-M16</f>
        <v>0</v>
      </c>
      <c r="N21" s="41">
        <f>$G$49-N16</f>
        <v>0</v>
      </c>
      <c r="O21" s="41">
        <f>$G$49-O16</f>
        <v>0</v>
      </c>
      <c r="P21" s="41">
        <f t="shared" ref="P21:Q21" si="16">$G$49-P16</f>
        <v>0</v>
      </c>
      <c r="Q21" s="41">
        <f t="shared" si="16"/>
        <v>0</v>
      </c>
    </row>
    <row r="22" spans="2:17" x14ac:dyDescent="0.3">
      <c r="B22" s="21"/>
      <c r="C22" s="21"/>
      <c r="F22" s="34"/>
      <c r="G22" s="38"/>
      <c r="H22" s="62" t="s">
        <v>51</v>
      </c>
      <c r="I22" s="63"/>
      <c r="J22" s="63"/>
      <c r="K22" s="63"/>
      <c r="L22" s="63"/>
      <c r="M22" s="63"/>
      <c r="N22" s="63"/>
      <c r="O22" s="63"/>
      <c r="P22" s="63"/>
      <c r="Q22" s="63"/>
    </row>
    <row r="23" spans="2:17" x14ac:dyDescent="0.3">
      <c r="B23" s="21"/>
      <c r="C23" s="21"/>
      <c r="F23" s="49" t="s">
        <v>55</v>
      </c>
      <c r="G23" s="38"/>
      <c r="H23" s="39">
        <f>H18/$G$13</f>
        <v>0.57217090742916887</v>
      </c>
      <c r="I23" s="39">
        <f>I18/$G$13</f>
        <v>0.2450367619625004</v>
      </c>
      <c r="J23" s="39">
        <f t="shared" ref="J23:L23" si="17">J18/$G$13</f>
        <v>0.49905109018393534</v>
      </c>
      <c r="K23" s="39">
        <f t="shared" si="17"/>
        <v>0.57834480022073098</v>
      </c>
      <c r="L23" s="39">
        <f t="shared" si="17"/>
        <v>0.44057617080683525</v>
      </c>
      <c r="M23" s="39">
        <f t="shared" ref="M23:Q23" si="18">M18/$G$13</f>
        <v>0</v>
      </c>
      <c r="N23" s="39">
        <f t="shared" si="18"/>
        <v>0</v>
      </c>
      <c r="O23" s="39">
        <f t="shared" si="18"/>
        <v>0</v>
      </c>
      <c r="P23" s="39">
        <f t="shared" si="18"/>
        <v>0</v>
      </c>
      <c r="Q23" s="39">
        <f t="shared" si="18"/>
        <v>0</v>
      </c>
    </row>
    <row r="24" spans="2:17" x14ac:dyDescent="0.3">
      <c r="B24" s="21"/>
      <c r="C24" s="21"/>
      <c r="F24" s="49" t="s">
        <v>56</v>
      </c>
      <c r="G24" s="38"/>
      <c r="H24" s="39">
        <f>H19/$G$14</f>
        <v>0.60650836410940223</v>
      </c>
      <c r="I24" s="39">
        <f>I19/$G$14</f>
        <v>0.60357129866072301</v>
      </c>
      <c r="J24" s="39">
        <f t="shared" ref="J24:L24" si="19">J19/$G$14</f>
        <v>0.5085196642797486</v>
      </c>
      <c r="K24" s="39">
        <f t="shared" si="19"/>
        <v>0.59472595039086373</v>
      </c>
      <c r="L24" s="39">
        <f t="shared" si="19"/>
        <v>0.63750891916059149</v>
      </c>
      <c r="M24" s="39">
        <f t="shared" ref="M24:Q24" si="20">M19/$G$14</f>
        <v>0</v>
      </c>
      <c r="N24" s="39">
        <f t="shared" si="20"/>
        <v>0</v>
      </c>
      <c r="O24" s="39">
        <f t="shared" si="20"/>
        <v>0</v>
      </c>
      <c r="P24" s="39">
        <f t="shared" si="20"/>
        <v>0</v>
      </c>
      <c r="Q24" s="39">
        <f t="shared" si="20"/>
        <v>0</v>
      </c>
    </row>
    <row r="25" spans="2:17" x14ac:dyDescent="0.3">
      <c r="B25" s="21"/>
      <c r="C25" s="21"/>
      <c r="F25" s="49" t="s">
        <v>52</v>
      </c>
      <c r="G25" s="53"/>
      <c r="H25" s="39">
        <f>H20/$G$15</f>
        <v>0.5427732959641971</v>
      </c>
      <c r="I25" s="39">
        <f>I20/$G$15</f>
        <v>0.56924663403023923</v>
      </c>
      <c r="J25" s="39">
        <f t="shared" ref="J25:L25" si="21">J20/$G$15</f>
        <v>0.49431959900471889</v>
      </c>
      <c r="K25" s="39">
        <f t="shared" si="21"/>
        <v>0.52480137927377235</v>
      </c>
      <c r="L25" s="39">
        <f t="shared" si="21"/>
        <v>0.58360654785641186</v>
      </c>
      <c r="M25" s="39">
        <f t="shared" ref="M25:Q25" si="22">M20/$G$15</f>
        <v>0</v>
      </c>
      <c r="N25" s="39">
        <f t="shared" si="22"/>
        <v>0</v>
      </c>
      <c r="O25" s="39">
        <f t="shared" si="22"/>
        <v>0</v>
      </c>
      <c r="P25" s="39">
        <f t="shared" si="22"/>
        <v>0</v>
      </c>
      <c r="Q25" s="39">
        <f t="shared" si="22"/>
        <v>0</v>
      </c>
    </row>
    <row r="26" spans="2:17" x14ac:dyDescent="0.3">
      <c r="B26" s="21"/>
      <c r="C26" s="21"/>
      <c r="F26" s="49" t="s">
        <v>53</v>
      </c>
      <c r="G26" s="38"/>
      <c r="H26" s="39">
        <f>H21/$G$16</f>
        <v>0.42759226857248911</v>
      </c>
      <c r="I26" s="39">
        <f>I21/$G$16</f>
        <v>0.46700874932598119</v>
      </c>
      <c r="J26" s="39">
        <f t="shared" ref="J26:L26" si="23">J21/$G$16</f>
        <v>0.31836456998534068</v>
      </c>
      <c r="K26" s="39">
        <f t="shared" si="23"/>
        <v>0.40051070188494936</v>
      </c>
      <c r="L26" s="39">
        <f t="shared" si="23"/>
        <v>0.41466481529243682</v>
      </c>
      <c r="M26" s="39">
        <f t="shared" ref="M26:Q26" si="24">M21/$G$16</f>
        <v>0</v>
      </c>
      <c r="N26" s="39">
        <f t="shared" si="24"/>
        <v>0</v>
      </c>
      <c r="O26" s="39">
        <f t="shared" si="24"/>
        <v>0</v>
      </c>
      <c r="P26" s="39">
        <f t="shared" si="24"/>
        <v>0</v>
      </c>
      <c r="Q26" s="39">
        <f t="shared" si="24"/>
        <v>0</v>
      </c>
    </row>
    <row r="27" spans="2:17" x14ac:dyDescent="0.3">
      <c r="B27" s="21"/>
      <c r="C27" s="21"/>
      <c r="G27" s="21"/>
      <c r="H27" s="21"/>
      <c r="I27" s="21"/>
      <c r="J27" s="21"/>
      <c r="K27" s="21"/>
    </row>
    <row r="28" spans="2:17" x14ac:dyDescent="0.3">
      <c r="B28" s="21"/>
      <c r="C28" s="21"/>
      <c r="F28" t="s">
        <v>57</v>
      </c>
      <c r="G28" s="21"/>
      <c r="H28" s="59">
        <f>$G$12-H12</f>
        <v>29.569699999999997</v>
      </c>
      <c r="I28" s="59">
        <f>$G$12-I12</f>
        <v>18.326899999999995</v>
      </c>
      <c r="J28" s="59">
        <f t="shared" ref="J28:Q28" si="25">$G$12-J12</f>
        <v>25.128099999999996</v>
      </c>
      <c r="K28" s="59">
        <f t="shared" si="25"/>
        <v>29.430899999999994</v>
      </c>
      <c r="L28" s="59">
        <f t="shared" si="25"/>
        <v>25.058699999999995</v>
      </c>
      <c r="M28" s="59">
        <f t="shared" si="25"/>
        <v>53.582099999999997</v>
      </c>
      <c r="N28" s="59">
        <f t="shared" si="25"/>
        <v>53.582099999999997</v>
      </c>
      <c r="O28" s="59">
        <f t="shared" si="25"/>
        <v>53.582099999999997</v>
      </c>
      <c r="P28" s="59">
        <f t="shared" si="25"/>
        <v>53.582099999999997</v>
      </c>
      <c r="Q28" s="59">
        <f t="shared" si="25"/>
        <v>53.582099999999997</v>
      </c>
    </row>
    <row r="29" spans="2:17" x14ac:dyDescent="0.3">
      <c r="B29" s="21"/>
      <c r="C29" s="21"/>
      <c r="F29" t="s">
        <v>58</v>
      </c>
      <c r="G29" s="21"/>
      <c r="H29" s="57">
        <f>H28/$G$12</f>
        <v>0.55185780325892408</v>
      </c>
      <c r="I29" s="57">
        <f>I28/$G$12</f>
        <v>0.34203400016050128</v>
      </c>
      <c r="J29" s="57">
        <f t="shared" ref="J29" si="26">J28/$G$12</f>
        <v>0.46896444894843609</v>
      </c>
      <c r="K29" s="57">
        <f t="shared" ref="K29" si="27">K28/$G$12</f>
        <v>0.54926738593672131</v>
      </c>
      <c r="L29" s="57">
        <f t="shared" ref="L29" si="28">L28/$G$12</f>
        <v>0.4676692402873347</v>
      </c>
      <c r="M29" s="57">
        <f t="shared" ref="M29" si="29">M28/$G$12</f>
        <v>1</v>
      </c>
      <c r="N29" s="57">
        <f t="shared" ref="N29" si="30">N28/$G$12</f>
        <v>1</v>
      </c>
      <c r="O29" s="57">
        <f t="shared" ref="O29" si="31">O28/$G$12</f>
        <v>1</v>
      </c>
      <c r="P29" s="57">
        <f t="shared" ref="P29" si="32">P28/$G$12</f>
        <v>1</v>
      </c>
      <c r="Q29" s="57">
        <f t="shared" ref="Q29" si="33">Q28/$G$12</f>
        <v>1</v>
      </c>
    </row>
  </sheetData>
  <mergeCells count="5">
    <mergeCell ref="M2:Q2"/>
    <mergeCell ref="A1:B1"/>
    <mergeCell ref="D2:E2"/>
    <mergeCell ref="F2:G2"/>
    <mergeCell ref="H2:L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"/>
  <sheetViews>
    <sheetView workbookViewId="0">
      <selection activeCell="R20" sqref="R20"/>
    </sheetView>
  </sheetViews>
  <sheetFormatPr defaultRowHeight="14.4" x14ac:dyDescent="0.3"/>
  <cols>
    <col min="4" max="4" width="11.33203125" bestFit="1" customWidth="1"/>
    <col min="5" max="5" width="12.88671875" bestFit="1" customWidth="1"/>
  </cols>
  <sheetData>
    <row r="1" spans="2:17" x14ac:dyDescent="0.3">
      <c r="C1" s="89" t="s">
        <v>26</v>
      </c>
      <c r="D1" s="89"/>
      <c r="E1" s="89"/>
      <c r="F1" s="89" t="s">
        <v>27</v>
      </c>
      <c r="G1" s="89"/>
      <c r="H1" s="89"/>
      <c r="I1" s="89"/>
      <c r="J1" s="89"/>
      <c r="K1" s="89"/>
      <c r="L1" s="89" t="s">
        <v>11</v>
      </c>
      <c r="M1" s="89"/>
      <c r="N1" s="89"/>
      <c r="O1" s="89"/>
      <c r="P1" s="89"/>
      <c r="Q1" s="89"/>
    </row>
    <row r="2" spans="2:17" x14ac:dyDescent="0.3">
      <c r="C2" t="s">
        <v>47</v>
      </c>
      <c r="D2" t="s">
        <v>77</v>
      </c>
      <c r="E2" t="s">
        <v>78</v>
      </c>
      <c r="F2" t="s">
        <v>47</v>
      </c>
      <c r="G2" t="s">
        <v>77</v>
      </c>
      <c r="H2" t="s">
        <v>79</v>
      </c>
      <c r="I2" t="s">
        <v>80</v>
      </c>
      <c r="J2" t="s">
        <v>81</v>
      </c>
      <c r="K2" t="s">
        <v>82</v>
      </c>
      <c r="L2" t="s">
        <v>47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</row>
    <row r="3" spans="2:17" x14ac:dyDescent="0.3">
      <c r="B3" t="s">
        <v>83</v>
      </c>
      <c r="C3" s="40">
        <v>113.946</v>
      </c>
      <c r="D3" s="40">
        <v>54.478999999999999</v>
      </c>
      <c r="E3" s="40">
        <v>55.311799999999998</v>
      </c>
      <c r="F3" s="40">
        <v>53.582099999999997</v>
      </c>
      <c r="G3" s="40">
        <v>24.0124</v>
      </c>
      <c r="H3" s="40">
        <v>35.255200000000002</v>
      </c>
      <c r="I3" s="40">
        <v>28.454000000000001</v>
      </c>
      <c r="J3" s="40">
        <v>24.151200000000003</v>
      </c>
      <c r="K3" s="40">
        <v>28.523400000000002</v>
      </c>
      <c r="L3" s="40">
        <v>26.440950216093892</v>
      </c>
      <c r="M3" s="40">
        <v>18.1828</v>
      </c>
      <c r="N3" s="40">
        <v>18.321600000000004</v>
      </c>
      <c r="O3" s="40">
        <v>17.835799999999999</v>
      </c>
      <c r="P3" s="40">
        <v>17.488800000000001</v>
      </c>
      <c r="Q3" s="40">
        <v>17.280600000000003</v>
      </c>
    </row>
    <row r="4" spans="2:17" x14ac:dyDescent="0.3">
      <c r="B4" t="s">
        <v>62</v>
      </c>
      <c r="C4" s="40">
        <v>69.104450800000009</v>
      </c>
      <c r="D4" s="40">
        <v>32.436796600000001</v>
      </c>
      <c r="E4" s="40">
        <v>36.48919446</v>
      </c>
      <c r="F4" s="40">
        <v>37.681673061685714</v>
      </c>
      <c r="G4" s="40">
        <v>15.175836800000001</v>
      </c>
      <c r="H4" s="40">
        <v>26.77984992</v>
      </c>
      <c r="I4" s="40">
        <v>22.016872400000004</v>
      </c>
      <c r="J4" s="40">
        <v>21.833545360000002</v>
      </c>
      <c r="K4" s="40">
        <v>24.527042640000001</v>
      </c>
      <c r="L4" s="40">
        <v>11.61536384245521</v>
      </c>
      <c r="M4" s="40">
        <v>8.3004481999999999</v>
      </c>
      <c r="N4" s="40">
        <v>9.6280008000000024</v>
      </c>
      <c r="O4" s="40">
        <v>9.3031532799999983</v>
      </c>
      <c r="P4" s="40">
        <v>8.901799200000001</v>
      </c>
      <c r="Q4" s="40">
        <v>9.3297959400000021</v>
      </c>
    </row>
    <row r="5" spans="2:17" x14ac:dyDescent="0.3">
      <c r="B5" t="s">
        <v>63</v>
      </c>
      <c r="C5" s="40">
        <v>25.736603200000001</v>
      </c>
      <c r="D5" s="40">
        <v>7.1258531999999999</v>
      </c>
      <c r="E5" s="40">
        <v>4.1815720799999996</v>
      </c>
      <c r="F5" s="40">
        <v>4.4590411253142852</v>
      </c>
      <c r="G5" s="40">
        <v>3.1984516800000002</v>
      </c>
      <c r="H5" s="40">
        <v>3.2223252800000006</v>
      </c>
      <c r="I5" s="40">
        <v>4.9498300799999999</v>
      </c>
      <c r="J5" s="40">
        <v>4.8088092800000011</v>
      </c>
      <c r="K5" s="40">
        <v>3.6418621600000005</v>
      </c>
      <c r="L5" s="40">
        <v>6.5741444809547769</v>
      </c>
      <c r="M5" s="40">
        <v>4.1820439999999994</v>
      </c>
      <c r="N5" s="40">
        <v>4.2139680000000013</v>
      </c>
      <c r="O5" s="40">
        <v>3.7455179999999997</v>
      </c>
      <c r="P5" s="40">
        <v>4.022424</v>
      </c>
      <c r="Q5" s="40">
        <v>3.6289260000000008</v>
      </c>
    </row>
    <row r="6" spans="2:17" x14ac:dyDescent="0.3">
      <c r="B6" t="s">
        <v>52</v>
      </c>
      <c r="C6" s="40">
        <v>5.1921393999999985</v>
      </c>
      <c r="D6" s="40">
        <v>4.35832</v>
      </c>
      <c r="E6" s="40">
        <v>4.424944</v>
      </c>
      <c r="F6" s="40">
        <v>0.68327893919999994</v>
      </c>
      <c r="G6" s="40">
        <v>0.28814879999999998</v>
      </c>
      <c r="H6" s="40">
        <v>0.27146504000000005</v>
      </c>
      <c r="I6" s="40">
        <v>0.39485824000000008</v>
      </c>
      <c r="J6" s="40">
        <v>0.43716448000000002</v>
      </c>
      <c r="K6" s="40">
        <v>0.32434784000000005</v>
      </c>
      <c r="L6" s="40">
        <v>2.2247706686771074</v>
      </c>
      <c r="M6" s="40">
        <v>1.4546239999999999</v>
      </c>
      <c r="N6" s="40">
        <v>0.18321600000000005</v>
      </c>
      <c r="O6" s="40">
        <v>0.17835799999999999</v>
      </c>
      <c r="P6" s="40">
        <v>0.17488800000000002</v>
      </c>
      <c r="Q6" s="40">
        <v>0.17280600000000004</v>
      </c>
    </row>
    <row r="7" spans="2:17" x14ac:dyDescent="0.3">
      <c r="B7" t="s">
        <v>53</v>
      </c>
      <c r="C7" s="40">
        <v>14.78677242</v>
      </c>
      <c r="D7" s="40">
        <v>10.558030199999999</v>
      </c>
      <c r="E7" s="40">
        <v>10.216089459999999</v>
      </c>
      <c r="F7" s="40">
        <v>10.7527486638</v>
      </c>
      <c r="G7" s="40">
        <v>5.3499627200000006</v>
      </c>
      <c r="H7" s="40">
        <v>4.9815597600000006</v>
      </c>
      <c r="I7" s="40">
        <v>7.8936392800000013</v>
      </c>
      <c r="J7" s="40">
        <v>8.1792064</v>
      </c>
      <c r="K7" s="40">
        <v>6.7619473600000006</v>
      </c>
      <c r="L7" s="40">
        <v>5.8170090475406564</v>
      </c>
      <c r="M7" s="40">
        <v>4.3638719999999998</v>
      </c>
      <c r="N7" s="40">
        <v>4.2139680000000013</v>
      </c>
      <c r="O7" s="40">
        <v>4.4589499999999997</v>
      </c>
      <c r="P7" s="40">
        <v>4.3722000000000003</v>
      </c>
      <c r="Q7" s="40">
        <v>3.9745380000000008</v>
      </c>
    </row>
  </sheetData>
  <mergeCells count="3">
    <mergeCell ref="L1:Q1"/>
    <mergeCell ref="C1:E1"/>
    <mergeCell ref="F1:K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Sheet1!_Hlk522024676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Villa, Raffaella</cp:lastModifiedBy>
  <dcterms:created xsi:type="dcterms:W3CDTF">2018-11-01T13:52:19Z</dcterms:created>
  <dcterms:modified xsi:type="dcterms:W3CDTF">2019-06-03T10:07:54Z</dcterms:modified>
</cp:coreProperties>
</file>